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40" windowWidth="10140" windowHeight="5265" tabRatio="713" activeTab="0"/>
  </bookViews>
  <sheets>
    <sheet name="Assets" sheetId="1" r:id="rId1"/>
    <sheet name="Liability" sheetId="2" r:id="rId2"/>
    <sheet name="Income Statement" sheetId="3" r:id="rId3"/>
  </sheets>
  <definedNames>
    <definedName name="_xlnm.Print_Area" localSheetId="0">'Assets'!$A$1:$K$97</definedName>
    <definedName name="_xlnm.Print_Area" localSheetId="2">'Income Statement'!$A$1:$F$83</definedName>
    <definedName name="_xlnm.Print_Area" localSheetId="1">'Liability'!$A$1:$K$99</definedName>
  </definedNames>
  <calcPr fullCalcOnLoad="1"/>
</workbook>
</file>

<file path=xl/sharedStrings.xml><?xml version="1.0" encoding="utf-8"?>
<sst xmlns="http://schemas.openxmlformats.org/spreadsheetml/2006/main" count="455" uniqueCount="350">
  <si>
    <t>AKBANK T.A.Ş.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</si>
  <si>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</si>
  <si>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</si>
  <si>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</si>
  <si>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</si>
  <si>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</si>
  <si>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</si>
  <si>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</si>
  <si>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</si>
  <si>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</si>
  <si>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</si>
  <si>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</si>
  <si>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</si>
  <si>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</si>
  <si>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</si>
  <si>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</si>
  <si>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</si>
  <si>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</si>
  <si>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</si>
  <si>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</si>
  <si>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</si>
  <si>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</si>
  <si>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</si>
  <si>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</si>
  <si>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</si>
  <si>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</si>
  <si>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</si>
  <si>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</si>
  <si>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</si>
  <si>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</si>
  <si>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</si>
  <si>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</si>
  <si>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</si>
  <si>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</si>
  <si>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</si>
  <si>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</si>
  <si>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</si>
  <si>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(III-a)</t>
  </si>
  <si>
    <t>1.5.1</t>
  </si>
  <si>
    <t>1.5.2</t>
  </si>
  <si>
    <t>1.5.3</t>
  </si>
  <si>
    <t>(III-b)</t>
  </si>
  <si>
    <t>2.4</t>
  </si>
  <si>
    <t>2.5</t>
  </si>
  <si>
    <t>4.1.1</t>
  </si>
  <si>
    <t>4.1.2</t>
  </si>
  <si>
    <t>4.2.1</t>
  </si>
  <si>
    <t>4.2.2</t>
  </si>
  <si>
    <t>(III-d)</t>
  </si>
  <si>
    <t>(III-b-3)</t>
  </si>
  <si>
    <t>(I-a)</t>
  </si>
  <si>
    <t>(I-b)</t>
  </si>
  <si>
    <t>4.3</t>
  </si>
  <si>
    <t>(I-c)</t>
  </si>
  <si>
    <t>(I-d)</t>
  </si>
  <si>
    <t>6.3</t>
  </si>
  <si>
    <t>(I-e)</t>
  </si>
  <si>
    <t>8.1</t>
  </si>
  <si>
    <t>8.2</t>
  </si>
  <si>
    <t>(I-f)</t>
  </si>
  <si>
    <t>9.1</t>
  </si>
  <si>
    <t>9.2</t>
  </si>
  <si>
    <t>(I-g)</t>
  </si>
  <si>
    <t>10.1</t>
  </si>
  <si>
    <t>10.2</t>
  </si>
  <si>
    <t>(I-h)</t>
  </si>
  <si>
    <t>12.1</t>
  </si>
  <si>
    <t>12.2</t>
  </si>
  <si>
    <t>(I-i)</t>
  </si>
  <si>
    <t>16.1</t>
  </si>
  <si>
    <t>16.2</t>
  </si>
  <si>
    <t>(I-j)</t>
  </si>
  <si>
    <t>(II-a)</t>
  </si>
  <si>
    <t>1.7</t>
  </si>
  <si>
    <t xml:space="preserve">(II-b) </t>
  </si>
  <si>
    <t>(II-d)</t>
  </si>
  <si>
    <t>(II-e)</t>
  </si>
  <si>
    <t>(II-f)</t>
  </si>
  <si>
    <t>(II-g)</t>
  </si>
  <si>
    <t>(II-h)</t>
  </si>
  <si>
    <t xml:space="preserve">XI. </t>
  </si>
  <si>
    <t>11.1</t>
  </si>
  <si>
    <t>11.2</t>
  </si>
  <si>
    <t>11.3</t>
  </si>
  <si>
    <t xml:space="preserve">XII. </t>
  </si>
  <si>
    <t>12.3</t>
  </si>
  <si>
    <t>12.4</t>
  </si>
  <si>
    <t>12.5</t>
  </si>
  <si>
    <t>5.3</t>
  </si>
  <si>
    <t>(III-f)</t>
  </si>
  <si>
    <t>(III-g)</t>
  </si>
  <si>
    <t>10.3</t>
  </si>
  <si>
    <t>10.4</t>
  </si>
  <si>
    <t>2.2.1</t>
  </si>
  <si>
    <t>2.2.2</t>
  </si>
  <si>
    <t>2.2.3</t>
  </si>
  <si>
    <t>9.2.1</t>
  </si>
  <si>
    <t>9.2.2</t>
  </si>
  <si>
    <t>11.2.1</t>
  </si>
  <si>
    <t>11.2.2</t>
  </si>
  <si>
    <t>13.1</t>
  </si>
  <si>
    <t>13.2</t>
  </si>
  <si>
    <t>13.3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</si>
  <si>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</si>
  <si>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</si>
  <si>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</si>
  <si>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</si>
  <si>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</si>
  <si>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</si>
  <si>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</si>
  <si>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</si>
  <si>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</si>
  <si>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</si>
  <si>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</si>
  <si>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</si>
  <si>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</si>
  <si>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</si>
  <si>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</si>
  <si>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</si>
  <si>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</si>
  <si>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1.5.4</t>
  </si>
  <si>
    <t>18.1</t>
  </si>
  <si>
    <t>18.2</t>
  </si>
  <si>
    <t>15.1</t>
  </si>
  <si>
    <t>15.2</t>
  </si>
  <si>
    <t xml:space="preserve">XV. </t>
  </si>
  <si>
    <t xml:space="preserve">(II-c) </t>
  </si>
  <si>
    <t>(III-a-1)</t>
  </si>
  <si>
    <t>(III-a-2)</t>
  </si>
  <si>
    <t>(III-b-1)</t>
  </si>
  <si>
    <t>(III-e)</t>
  </si>
  <si>
    <t>(I-k)</t>
  </si>
  <si>
    <t>(III-h)</t>
  </si>
  <si>
    <t>6.1.1</t>
  </si>
  <si>
    <t>6.1.2</t>
  </si>
  <si>
    <t>XIX.</t>
  </si>
  <si>
    <t>14.1</t>
  </si>
  <si>
    <t>14.2</t>
  </si>
  <si>
    <t>16.2.10</t>
  </si>
  <si>
    <t>18.3</t>
  </si>
  <si>
    <t>19.1</t>
  </si>
  <si>
    <t>19.2</t>
  </si>
  <si>
    <t>19.3</t>
  </si>
  <si>
    <t>XX.</t>
  </si>
  <si>
    <t>XXI.</t>
  </si>
  <si>
    <t>21.1</t>
  </si>
  <si>
    <t>21.2</t>
  </si>
  <si>
    <t>XXII.</t>
  </si>
  <si>
    <t>XXIII.</t>
  </si>
  <si>
    <t>(II-i)</t>
  </si>
  <si>
    <t>17.1</t>
  </si>
  <si>
    <t>17.2</t>
  </si>
  <si>
    <t>(I-m)</t>
  </si>
  <si>
    <t>(I-n)</t>
  </si>
  <si>
    <t>(I-l)</t>
  </si>
  <si>
    <t>(II-j)</t>
  </si>
  <si>
    <t>(III-a-3)</t>
  </si>
  <si>
    <t>AND HELD FROM TERMINATED OPERATIONS (Net)</t>
  </si>
  <si>
    <t>TOTAL ASSETS</t>
  </si>
  <si>
    <t>ASSETS</t>
  </si>
  <si>
    <t>CURRENT PERIOD</t>
  </si>
  <si>
    <t>PRIOR PERIOD</t>
  </si>
  <si>
    <t>Disc.</t>
  </si>
  <si>
    <t>CASH AND BALANCES WITH THE CENTRAL BANK OF TURKEY</t>
  </si>
  <si>
    <t>FINANCIAL ASSETS WHERE FAIR VALUE CHANGE IS REFLECTED TO INCOME STATEMENT (Net)</t>
  </si>
  <si>
    <t>Financial assets held for trading</t>
  </si>
  <si>
    <t>Public sector debt securities</t>
  </si>
  <si>
    <t>Securities representing a share in capital</t>
  </si>
  <si>
    <t>Other marketable securities</t>
  </si>
  <si>
    <t>Financial assets where fair value change is reflected to income statement</t>
  </si>
  <si>
    <t xml:space="preserve">BANKS </t>
  </si>
  <si>
    <t>MONEY MARKET SECURITIES</t>
  </si>
  <si>
    <t>Interbank money market placements</t>
  </si>
  <si>
    <t>Istanbul Stock Exchange money market placements</t>
  </si>
  <si>
    <t>Receivables from reverse repurchase agreements</t>
  </si>
  <si>
    <t xml:space="preserve">FINANCIAL ASSETS AVAILABLE FOR SALE (Net)    </t>
  </si>
  <si>
    <t>Loans</t>
  </si>
  <si>
    <t xml:space="preserve">Loans granted to the Bank's risk group </t>
  </si>
  <si>
    <t xml:space="preserve">Other </t>
  </si>
  <si>
    <t>Loans under follow-up</t>
  </si>
  <si>
    <t>Specific provisions (-)</t>
  </si>
  <si>
    <t>FACTORING RECEIVABLES</t>
  </si>
  <si>
    <t>INVESTMENTS HELD TO MATURITY (Net)</t>
  </si>
  <si>
    <t xml:space="preserve">INVESTMENTS AND ASSOCIATES (Net)  </t>
  </si>
  <si>
    <t xml:space="preserve">Accounted with equity method </t>
  </si>
  <si>
    <t>Non-consolidated investments and associates</t>
  </si>
  <si>
    <t>Financial investments and associates</t>
  </si>
  <si>
    <t>Non-financial investments and associates</t>
  </si>
  <si>
    <t xml:space="preserve">SUBSIDIARIES (Net) </t>
  </si>
  <si>
    <t xml:space="preserve">Non-consolidated financial subsidiaries </t>
  </si>
  <si>
    <t xml:space="preserve">Non-consolidated non-financial subsidiaries </t>
  </si>
  <si>
    <t xml:space="preserve">JOINT VENTURES (BUSINESS PARTNERS) (Net)  </t>
  </si>
  <si>
    <t>Accounted with equity method</t>
  </si>
  <si>
    <t>Non-consolidated joint ventures</t>
  </si>
  <si>
    <t>Financial joint ventures</t>
  </si>
  <si>
    <t>Non-financial joint ventures</t>
  </si>
  <si>
    <t>RECEIVABLES FROM LEASING TRANSACTIONS (Net)</t>
  </si>
  <si>
    <t>Finance lease receivables</t>
  </si>
  <si>
    <t>Operational leasing receivables</t>
  </si>
  <si>
    <t>Others</t>
  </si>
  <si>
    <t>Unearned income ( - )</t>
  </si>
  <si>
    <t>DERIVATIVE FINANCIAL ASSETS HELD FOR HEDGING</t>
  </si>
  <si>
    <t>Fair value hedges</t>
  </si>
  <si>
    <t>Cash flow hedges</t>
  </si>
  <si>
    <t>Hedges for investments made in foreign countries</t>
  </si>
  <si>
    <t xml:space="preserve">PROPERTY AND EQUIPMENT (Net) </t>
  </si>
  <si>
    <t>INTANGIBLE ASSETS [Net]</t>
  </si>
  <si>
    <t>Goodwill</t>
  </si>
  <si>
    <t>Other</t>
  </si>
  <si>
    <t>REAL ESTATES FOR INVESTMENT PURPOSE (Net)</t>
  </si>
  <si>
    <t>ASSETS FOR TAX</t>
  </si>
  <si>
    <t>Current assets for tax</t>
  </si>
  <si>
    <t>Deferred assets for tax</t>
  </si>
  <si>
    <t>PROPERTY AND EQUIPMENT HELD FOR SALE PURPOSE</t>
  </si>
  <si>
    <t xml:space="preserve">Held for sale purpose </t>
  </si>
  <si>
    <t xml:space="preserve">Held from terminated operations </t>
  </si>
  <si>
    <t>OTHER ASSETS</t>
  </si>
  <si>
    <t>FC</t>
  </si>
  <si>
    <t>Total</t>
  </si>
  <si>
    <t>DEPOSITS</t>
  </si>
  <si>
    <t xml:space="preserve">Deposits held by the Bank's risk group </t>
  </si>
  <si>
    <t>DERIVATIVE FINANCIAL LIABILITIES HELD FOR TRADING</t>
  </si>
  <si>
    <t>FUNDS BORROWED</t>
  </si>
  <si>
    <t>INTERBANK MONEY MARKET</t>
  </si>
  <si>
    <t>Interbank money market payables</t>
  </si>
  <si>
    <t>Istanbul Stock Exchange money market payables</t>
  </si>
  <si>
    <t>Funds provided under repurchase agreements</t>
  </si>
  <si>
    <t xml:space="preserve">MARKETABLE SECURITIES ISSUED (Net)  </t>
  </si>
  <si>
    <t>Bills</t>
  </si>
  <si>
    <t>Asset backed securities</t>
  </si>
  <si>
    <t>Bonds</t>
  </si>
  <si>
    <t>FUNDS</t>
  </si>
  <si>
    <t xml:space="preserve">Borrower funds </t>
  </si>
  <si>
    <t>MISCELLANEOUS PAYABLES</t>
  </si>
  <si>
    <t>OTHER EXTERNAL RESOURCES</t>
  </si>
  <si>
    <t>FACTORING PAYABLES</t>
  </si>
  <si>
    <t xml:space="preserve">LEASING TRANSACTONS PAYABLES </t>
  </si>
  <si>
    <t>Finance leasing payables</t>
  </si>
  <si>
    <t>Operational leasing payables</t>
  </si>
  <si>
    <t>Deferred finance leasing expenses ( - )</t>
  </si>
  <si>
    <t>DERIVATIVE FINANCIAL LIABILITIES HELD FOR HEDGING</t>
  </si>
  <si>
    <t>PROVISIONS</t>
  </si>
  <si>
    <t>General provisions</t>
  </si>
  <si>
    <t>Restructuring reserves</t>
  </si>
  <si>
    <t>Reserves for employee benefit</t>
  </si>
  <si>
    <t>Insurance technical reserves (Net)</t>
  </si>
  <si>
    <t>Other provisions</t>
  </si>
  <si>
    <t>LIABILITIES FOR TAX</t>
  </si>
  <si>
    <t>Current - Liabilities for tax</t>
  </si>
  <si>
    <t>Deferred - Liabilities for tax</t>
  </si>
  <si>
    <t>LIABILITIES FOR PROPERTY AND EQUIPMENT HELD FOR SALE</t>
  </si>
  <si>
    <t xml:space="preserve"> PURPOSE AND HELD FROM TERMINATED OPERATIONS </t>
  </si>
  <si>
    <t>Held from terminated operations</t>
  </si>
  <si>
    <t>SUBORDINATED LOANS</t>
  </si>
  <si>
    <t>SHAREHOLDERS` EQUITY</t>
  </si>
  <si>
    <t>Paid-in capital</t>
  </si>
  <si>
    <t>Supplementary capital</t>
  </si>
  <si>
    <t>Share premium</t>
  </si>
  <si>
    <t>Share cancellation profits</t>
  </si>
  <si>
    <t>Valuation changes of marketable securities</t>
  </si>
  <si>
    <t xml:space="preserve">Revaluation changes of property and equipment </t>
  </si>
  <si>
    <t xml:space="preserve">Revaluation changes of intangible assets </t>
  </si>
  <si>
    <t>Revaluation changes of real estates for investment purpose</t>
  </si>
  <si>
    <t>Free shares from investment and associates, subsidiaries and joint ventures (business partners)</t>
  </si>
  <si>
    <t>Hedging funds (Active part)</t>
  </si>
  <si>
    <t>Value increase in property and equipment held for sale purpose and held from</t>
  </si>
  <si>
    <t>terminated operations</t>
  </si>
  <si>
    <t>Other capital reserves</t>
  </si>
  <si>
    <t>Profit reserves</t>
  </si>
  <si>
    <t>Legal reserves</t>
  </si>
  <si>
    <t>Status reserves</t>
  </si>
  <si>
    <t>Extraordinary reserves</t>
  </si>
  <si>
    <t>Other profit reserves</t>
  </si>
  <si>
    <t>Profit or loss</t>
  </si>
  <si>
    <t>Prior year income/loss</t>
  </si>
  <si>
    <t>Current year income/loss</t>
  </si>
  <si>
    <t>TOTAL LIABILITIES</t>
  </si>
  <si>
    <t xml:space="preserve">LIABILITIES </t>
  </si>
  <si>
    <t>INCOME and EXPENSES</t>
  </si>
  <si>
    <t>PREVIOUS PERIOD</t>
  </si>
  <si>
    <t>INTEREST INCOME</t>
  </si>
  <si>
    <t>Interest on loans</t>
  </si>
  <si>
    <t>Interest received from reserve deposits</t>
  </si>
  <si>
    <t>Interest received from banks</t>
  </si>
  <si>
    <t>Interest received from  money market transactions</t>
  </si>
  <si>
    <t>Interest received from marketable securities portfolio</t>
  </si>
  <si>
    <t>Financial assets where value change is reflected to income statement</t>
  </si>
  <si>
    <t>Financial assets available for sale</t>
  </si>
  <si>
    <t>Investments held to maturity</t>
  </si>
  <si>
    <t>Finance lease income</t>
  </si>
  <si>
    <t>Other interest income</t>
  </si>
  <si>
    <t>INTEREST EXPENSES</t>
  </si>
  <si>
    <t>Interest on deposits</t>
  </si>
  <si>
    <t>Interest on funds borrowed</t>
  </si>
  <si>
    <t>Interest on money market transactions</t>
  </si>
  <si>
    <t>Interest on securities issued</t>
  </si>
  <si>
    <t>Other interest expenses</t>
  </si>
  <si>
    <t>NET INTEREST INCOME/EXPENSES  (I - II)</t>
  </si>
  <si>
    <t>NET FEES AND COMMISSIONS INCOME/EXPENSES</t>
  </si>
  <si>
    <t>Fees and commissions received</t>
  </si>
  <si>
    <t>Non-cash loans</t>
  </si>
  <si>
    <t>Fees and commissions paid</t>
  </si>
  <si>
    <t>DIVIDEND INCOME</t>
  </si>
  <si>
    <t>TRADING PROFIT/LOSS (Net)</t>
  </si>
  <si>
    <t xml:space="preserve">Profit/loss on trading account securities </t>
  </si>
  <si>
    <t>Foreign exchange profit/loss</t>
  </si>
  <si>
    <t>OTHER OPERATING INCOME</t>
  </si>
  <si>
    <t>TOTAL OPERATING INCOME/EXPENSES (III+IV+V+VI+VII)</t>
  </si>
  <si>
    <t>PROVISION FOR LOAN OR OTHER RECEIVABLES LOSSES (-)</t>
  </si>
  <si>
    <t>OTHER OPERATING EXPENSES (-)</t>
  </si>
  <si>
    <t>NET OPERATING PROFIT/LOSS (VIII-IX-X)</t>
  </si>
  <si>
    <t>SURPLUS WRITTEN AS GAIN AFTER MERGER</t>
  </si>
  <si>
    <t xml:space="preserve">PROFIT/LOSS FROM EQUITY METHOD APPLIED SUBSIDIARIES </t>
  </si>
  <si>
    <t>PROFIT/LOSS BEFORE TAXES FROM CONTINUING OPERATIONS (XI+...+XIV)</t>
  </si>
  <si>
    <t>PROVISION FOR TAXES ON INCOME FROM CONTINUING OPERATIONS (±)</t>
  </si>
  <si>
    <t>Current tax provision</t>
  </si>
  <si>
    <t>Deferred tax provision</t>
  </si>
  <si>
    <t>NET PROFIT/LOSS FROM CONTINUING OPERATIONS (XV±XVI)</t>
  </si>
  <si>
    <t xml:space="preserve">INCOME FROM TERMINATED OPERATIONS </t>
  </si>
  <si>
    <t xml:space="preserve">Property and equipment income held for sale </t>
  </si>
  <si>
    <t>Sale profits from associates, subsidiaries and joint ventures (business partners)</t>
  </si>
  <si>
    <t xml:space="preserve">Other income from terminated operations </t>
  </si>
  <si>
    <t>EXPENSES FROM TERMINATED OPERATIONS  (-)</t>
  </si>
  <si>
    <t xml:space="preserve">Property and equipment expense held for sale </t>
  </si>
  <si>
    <t xml:space="preserve">Sale losses from associates, subsidiaries and joint ventures (business partners) </t>
  </si>
  <si>
    <t>Other expenses from terminated operations</t>
  </si>
  <si>
    <t xml:space="preserve">PROFIT/LOSS BEFORE TAXES FROM TERMINATED OPERATIONS (XVIII-XIX) </t>
  </si>
  <si>
    <t>PROVISION FOR TAXES ON INCOME FROM TERMINATED OPERATIONS (±)</t>
  </si>
  <si>
    <t xml:space="preserve">NET PROFIT/LOSS FROM TERMINATED OPERATIONS (XX±XXI) </t>
  </si>
  <si>
    <t>NET PROFIT/LOSSES (XVII+XXII)</t>
  </si>
  <si>
    <t>NET MONETARY POSITION GAIN/LOSS</t>
  </si>
  <si>
    <t>(Amounts are expressed in thousands of TL)</t>
  </si>
  <si>
    <t>2.1.4</t>
  </si>
  <si>
    <t>2.2.4</t>
  </si>
  <si>
    <t>6.1.3</t>
  </si>
  <si>
    <t>(VI)</t>
  </si>
  <si>
    <t>TL</t>
  </si>
  <si>
    <t>Derivative financial profit/loss</t>
  </si>
  <si>
    <t>Earnings / (Loss) per share in TL full</t>
  </si>
  <si>
    <t>(III-c)</t>
  </si>
  <si>
    <t>LOANS AND RECEIVABLES</t>
  </si>
  <si>
    <t>Trading derivative financial assets</t>
  </si>
  <si>
    <t>Government debt securities</t>
  </si>
  <si>
    <t>Loans and receivables</t>
  </si>
  <si>
    <t>(31/12/2009)</t>
  </si>
  <si>
    <t>UNCONSOLIDATED BALANCE SHEETS AT 31 MARCH 2010 AND 31 DECEMBER 2009</t>
  </si>
  <si>
    <t>(31/03/2010)</t>
  </si>
  <si>
    <t>(01/01-31/03/2010)</t>
  </si>
  <si>
    <t>(01/01-31/03/2009)</t>
  </si>
  <si>
    <t>UNCONSOLIDATED INCOME STATEMENTS FOR THE PERIODS ENDED 31 MARCH 2010 AND 31 MARCH 2009</t>
  </si>
</sst>
</file>

<file path=xl/styles.xml><?xml version="1.0" encoding="utf-8"?>
<styleSheet xmlns="http://schemas.openxmlformats.org/spreadsheetml/2006/main">
  <numFmts count="6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\ &quot;YTL&quot;_-;#,##0\ &quot;YTL&quot;\-"/>
    <numFmt numFmtId="189" formatCode="#,##0\ &quot;YTL&quot;_-;[Red]#,##0\ &quot;YTL&quot;\-"/>
    <numFmt numFmtId="190" formatCode="#,##0.00\ &quot;YTL&quot;_-;#,##0.00\ &quot;YTL&quot;\-"/>
    <numFmt numFmtId="191" formatCode="#,##0.00\ &quot;YTL&quot;_-;[Red]#,##0.00\ &quot;YTL&quot;\-"/>
    <numFmt numFmtId="192" formatCode="_-* #,##0\ &quot;YTL&quot;_-;_-* #,##0\ &quot;YTL&quot;\-;_-* &quot;-&quot;\ &quot;YTL&quot;_-;_-@_-"/>
    <numFmt numFmtId="193" formatCode="_-* #,##0\ _Y_T_L_-;_-* #,##0\ _Y_T_L\-;_-* &quot;-&quot;\ _Y_T_L_-;_-@_-"/>
    <numFmt numFmtId="194" formatCode="_-* #,##0.00\ &quot;YTL&quot;_-;_-* #,##0.00\ &quot;YTL&quot;\-;_-* &quot;-&quot;??\ &quot;YTL&quot;_-;_-@_-"/>
    <numFmt numFmtId="195" formatCode="_-* #,##0.00\ _Y_T_L_-;_-* #,##0.00\ _Y_T_L\-;_-* &quot;-&quot;??\ _Y_T_L_-;_-@_-"/>
    <numFmt numFmtId="196" formatCode="_-* #,##0;\-* #,##0;_-* &quot;-&quot;;_-@_-"/>
    <numFmt numFmtId="197" formatCode="_(* #,##0_);_(* \(#,##0\);_(* &quot;-&quot;_);_(@_)"/>
    <numFmt numFmtId="198" formatCode="0.000000"/>
    <numFmt numFmtId="199" formatCode="_(* #,##0.00_);_(* \(#,##0.00\);_(* &quot;-&quot;??_);_(@_)"/>
    <numFmt numFmtId="200" formatCode="_(* #,##0_);_(* \(#,##0\);_(* &quot;-&quot;??_);_(@_)"/>
    <numFmt numFmtId="201" formatCode="_(* #,##0.0_);_(* \(#,##0\);_(* &quot;-&quot;??_);_(@_)"/>
    <numFmt numFmtId="202" formatCode="_(* #,##0.0_);_(* \(#,##0.0\);_(* &quot;-&quot;??_);_(@_)"/>
    <numFmt numFmtId="203" formatCode="0.0000"/>
    <numFmt numFmtId="204" formatCode="_-* #,##0\ _T_L_-;\-* #,##0\ _T_L_-;_-* &quot;-&quot;??\ _T_L_-;_-@_-"/>
    <numFmt numFmtId="205" formatCode="#,##0_ ;\-#,##0\ 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\);_(* \(#,##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\ ;\(#,##0\);_-* &quot;-&quot;_-;_-@_-"/>
    <numFmt numFmtId="217" formatCode="_-* #,##0.0;\-* #,##0.0;_-* &quot;-&quot;;_-@_-"/>
    <numFmt numFmtId="218" formatCode="_(* #,##0.000_);_(* \(#,##0.000\);_(* &quot;-&quot;??_);_(@_)"/>
    <numFmt numFmtId="219" formatCode="_-* #,##0.000\ _Y_T_L_-;\-* #,##0.000\ _Y_T_L_-;_-* &quot;-&quot;???\ _Y_T_L_-;_-@_-"/>
    <numFmt numFmtId="220" formatCode="_-* #,##0.00;\-* #,##0.00;_-* &quot;-&quot;;_-@_-"/>
    <numFmt numFmtId="221" formatCode="[$-41F]dd\ mmmm\ yyyy\ dddd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0"/>
      <name val="MS Sans Serif"/>
      <family val="2"/>
    </font>
    <font>
      <sz val="10"/>
      <name val="Times New Roman Tur"/>
      <family val="1"/>
    </font>
    <font>
      <b/>
      <sz val="14"/>
      <name val="Times New Roman Tur"/>
      <family val="1"/>
    </font>
    <font>
      <b/>
      <sz val="10"/>
      <name val="Times New Roman Tur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2"/>
      <name val="Times New Roman TUR"/>
      <family val="0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center" vertical="justify"/>
    </xf>
    <xf numFmtId="0" fontId="7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7" fillId="0" borderId="17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1" fillId="0" borderId="16" xfId="0" applyFont="1" applyFill="1" applyBorder="1" applyAlignment="1" quotePrefix="1">
      <alignment horizontal="center" vertical="justify"/>
    </xf>
    <xf numFmtId="14" fontId="7" fillId="0" borderId="20" xfId="0" applyNumberFormat="1" applyFont="1" applyFill="1" applyBorder="1" applyAlignment="1">
      <alignment horizontal="center"/>
    </xf>
    <xf numFmtId="197" fontId="7" fillId="0" borderId="21" xfId="0" applyNumberFormat="1" applyFont="1" applyFill="1" applyBorder="1" applyAlignment="1">
      <alignment horizontal="right"/>
    </xf>
    <xf numFmtId="197" fontId="6" fillId="0" borderId="22" xfId="0" applyNumberFormat="1" applyFont="1" applyFill="1" applyBorder="1" applyAlignment="1">
      <alignment horizontal="right"/>
    </xf>
    <xf numFmtId="197" fontId="6" fillId="0" borderId="23" xfId="0" applyNumberFormat="1" applyFont="1" applyFill="1" applyBorder="1" applyAlignment="1">
      <alignment horizontal="right"/>
    </xf>
    <xf numFmtId="14" fontId="2" fillId="0" borderId="2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17" xfId="0" applyFont="1" applyFill="1" applyBorder="1" applyAlignment="1" quotePrefix="1">
      <alignment horizontal="left"/>
    </xf>
    <xf numFmtId="210" fontId="7" fillId="0" borderId="27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16" fontId="1" fillId="0" borderId="0" xfId="0" applyNumberFormat="1" applyFont="1" applyFill="1" applyBorder="1" applyAlignment="1" quotePrefix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 quotePrefix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1" fillId="0" borderId="3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center" vertical="justify"/>
    </xf>
    <xf numFmtId="3" fontId="15" fillId="0" borderId="0" xfId="0" applyNumberFormat="1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6" xfId="0" applyFont="1" applyFill="1" applyBorder="1" applyAlignment="1">
      <alignment horizontal="left"/>
    </xf>
    <xf numFmtId="0" fontId="3" fillId="0" borderId="16" xfId="0" applyFont="1" applyFill="1" applyBorder="1" applyAlignment="1" quotePrefix="1">
      <alignment horizontal="center" vertical="justify"/>
    </xf>
    <xf numFmtId="3" fontId="15" fillId="0" borderId="16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vertical="top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justify"/>
    </xf>
    <xf numFmtId="0" fontId="1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7" fillId="0" borderId="26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197" fontId="6" fillId="0" borderId="21" xfId="0" applyNumberFormat="1" applyFont="1" applyFill="1" applyBorder="1" applyAlignment="1">
      <alignment horizontal="right"/>
    </xf>
    <xf numFmtId="197" fontId="3" fillId="0" borderId="0" xfId="0" applyNumberFormat="1" applyFont="1" applyFill="1" applyAlignment="1">
      <alignment/>
    </xf>
    <xf numFmtId="0" fontId="1" fillId="0" borderId="29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97" fontId="1" fillId="0" borderId="15" xfId="0" applyNumberFormat="1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17" xfId="0" applyFont="1" applyFill="1" applyBorder="1" applyAlignment="1">
      <alignment horizontal="left"/>
    </xf>
    <xf numFmtId="0" fontId="1" fillId="0" borderId="21" xfId="0" applyFont="1" applyFill="1" applyBorder="1" applyAlignment="1" quotePrefix="1">
      <alignment horizontal="center" vertical="justify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0" fontId="6" fillId="0" borderId="27" xfId="0" applyFont="1" applyFill="1" applyBorder="1" applyAlignment="1">
      <alignment horizontal="center"/>
    </xf>
    <xf numFmtId="0" fontId="1" fillId="0" borderId="29" xfId="0" applyFont="1" applyFill="1" applyBorder="1" applyAlignment="1" quotePrefix="1">
      <alignment horizontal="center" vertical="justify"/>
    </xf>
    <xf numFmtId="0" fontId="1" fillId="0" borderId="21" xfId="0" applyFont="1" applyFill="1" applyBorder="1" applyAlignment="1">
      <alignment horizontal="center" vertical="justify"/>
    </xf>
    <xf numFmtId="0" fontId="1" fillId="0" borderId="29" xfId="0" applyFont="1" applyFill="1" applyBorder="1" applyAlignment="1" quotePrefix="1">
      <alignment horizontal="center"/>
    </xf>
    <xf numFmtId="0" fontId="1" fillId="0" borderId="21" xfId="0" applyFont="1" applyFill="1" applyBorder="1" applyAlignment="1" quotePrefix="1">
      <alignment horizontal="center"/>
    </xf>
    <xf numFmtId="0" fontId="1" fillId="0" borderId="27" xfId="0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/>
    </xf>
    <xf numFmtId="196" fontId="1" fillId="0" borderId="21" xfId="0" applyNumberFormat="1" applyFont="1" applyFill="1" applyBorder="1" applyAlignment="1">
      <alignment/>
    </xf>
    <xf numFmtId="196" fontId="2" fillId="0" borderId="21" xfId="0" applyNumberFormat="1" applyFont="1" applyFill="1" applyBorder="1" applyAlignment="1">
      <alignment/>
    </xf>
    <xf numFmtId="196" fontId="2" fillId="0" borderId="21" xfId="0" applyNumberFormat="1" applyFont="1" applyFill="1" applyBorder="1" applyAlignment="1">
      <alignment/>
    </xf>
    <xf numFmtId="196" fontId="2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196" fontId="2" fillId="0" borderId="23" xfId="0" applyNumberFormat="1" applyFont="1" applyFill="1" applyBorder="1" applyAlignment="1">
      <alignment/>
    </xf>
    <xf numFmtId="14" fontId="7" fillId="0" borderId="35" xfId="0" applyNumberFormat="1" applyFont="1" applyFill="1" applyBorder="1" applyAlignment="1">
      <alignment horizontal="center"/>
    </xf>
    <xf numFmtId="14" fontId="2" fillId="0" borderId="36" xfId="0" applyNumberFormat="1" applyFont="1" applyFill="1" applyBorder="1" applyAlignment="1">
      <alignment horizontal="center" vertical="center"/>
    </xf>
    <xf numFmtId="210" fontId="7" fillId="0" borderId="37" xfId="0" applyNumberFormat="1" applyFont="1" applyFill="1" applyBorder="1" applyAlignment="1">
      <alignment horizontal="right"/>
    </xf>
    <xf numFmtId="196" fontId="3" fillId="0" borderId="0" xfId="0" applyNumberFormat="1" applyFont="1" applyFill="1" applyAlignment="1">
      <alignment/>
    </xf>
    <xf numFmtId="197" fontId="14" fillId="0" borderId="22" xfId="0" applyNumberFormat="1" applyFont="1" applyFill="1" applyBorder="1" applyAlignment="1">
      <alignment horizontal="right"/>
    </xf>
    <xf numFmtId="197" fontId="14" fillId="0" borderId="23" xfId="0" applyNumberFormat="1" applyFont="1" applyFill="1" applyBorder="1" applyAlignment="1">
      <alignment horizontal="right"/>
    </xf>
    <xf numFmtId="197" fontId="14" fillId="0" borderId="2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17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97" fontId="7" fillId="0" borderId="2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 quotePrefix="1">
      <alignment horizontal="center" vertical="justify"/>
    </xf>
    <xf numFmtId="197" fontId="9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/>
    </xf>
    <xf numFmtId="0" fontId="1" fillId="0" borderId="17" xfId="0" applyFont="1" applyFill="1" applyBorder="1" applyAlignment="1" quotePrefix="1">
      <alignment horizontal="center" vertical="justify"/>
    </xf>
    <xf numFmtId="0" fontId="1" fillId="0" borderId="38" xfId="0" applyFont="1" applyFill="1" applyBorder="1" applyAlignment="1">
      <alignment horizontal="center" vertical="justify"/>
    </xf>
    <xf numFmtId="0" fontId="2" fillId="0" borderId="38" xfId="0" applyFont="1" applyFill="1" applyBorder="1" applyAlignment="1">
      <alignment horizontal="left"/>
    </xf>
    <xf numFmtId="196" fontId="2" fillId="0" borderId="22" xfId="0" applyNumberFormat="1" applyFont="1" applyFill="1" applyBorder="1" applyAlignment="1">
      <alignment/>
    </xf>
    <xf numFmtId="196" fontId="1" fillId="0" borderId="22" xfId="0" applyNumberFormat="1" applyFont="1" applyFill="1" applyBorder="1" applyAlignment="1">
      <alignment/>
    </xf>
    <xf numFmtId="196" fontId="2" fillId="0" borderId="22" xfId="0" applyNumberFormat="1" applyFont="1" applyFill="1" applyBorder="1" applyAlignment="1">
      <alignment/>
    </xf>
    <xf numFmtId="196" fontId="1" fillId="0" borderId="21" xfId="0" applyNumberFormat="1" applyFont="1" applyFill="1" applyBorder="1" applyAlignment="1">
      <alignment/>
    </xf>
    <xf numFmtId="196" fontId="1" fillId="0" borderId="22" xfId="0" applyNumberFormat="1" applyFont="1" applyFill="1" applyBorder="1" applyAlignment="1">
      <alignment/>
    </xf>
    <xf numFmtId="196" fontId="2" fillId="0" borderId="27" xfId="0" applyNumberFormat="1" applyFont="1" applyFill="1" applyBorder="1" applyAlignment="1">
      <alignment/>
    </xf>
    <xf numFmtId="196" fontId="2" fillId="0" borderId="39" xfId="0" applyNumberFormat="1" applyFont="1" applyFill="1" applyBorder="1" applyAlignment="1">
      <alignment/>
    </xf>
    <xf numFmtId="196" fontId="1" fillId="0" borderId="23" xfId="0" applyNumberFormat="1" applyFont="1" applyFill="1" applyBorder="1" applyAlignment="1">
      <alignment/>
    </xf>
    <xf numFmtId="196" fontId="2" fillId="0" borderId="23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96" fontId="1" fillId="0" borderId="23" xfId="0" applyNumberFormat="1" applyFont="1" applyFill="1" applyBorder="1" applyAlignment="1">
      <alignment/>
    </xf>
    <xf numFmtId="196" fontId="2" fillId="0" borderId="37" xfId="0" applyNumberFormat="1" applyFont="1" applyFill="1" applyBorder="1" applyAlignment="1">
      <alignment/>
    </xf>
    <xf numFmtId="196" fontId="2" fillId="0" borderId="29" xfId="0" applyNumberFormat="1" applyFont="1" applyFill="1" applyBorder="1" applyAlignment="1">
      <alignment/>
    </xf>
    <xf numFmtId="196" fontId="2" fillId="0" borderId="26" xfId="0" applyNumberFormat="1" applyFont="1" applyFill="1" applyBorder="1" applyAlignment="1">
      <alignment/>
    </xf>
    <xf numFmtId="196" fontId="1" fillId="0" borderId="0" xfId="0" applyNumberFormat="1" applyFont="1" applyFill="1" applyBorder="1" applyAlignment="1">
      <alignment/>
    </xf>
    <xf numFmtId="196" fontId="1" fillId="0" borderId="0" xfId="0" applyNumberFormat="1" applyFont="1" applyFill="1" applyBorder="1" applyAlignment="1">
      <alignment/>
    </xf>
    <xf numFmtId="197" fontId="6" fillId="0" borderId="21" xfId="0" applyNumberFormat="1" applyFont="1" applyFill="1" applyBorder="1" applyAlignment="1">
      <alignment horizontal="right"/>
    </xf>
    <xf numFmtId="196" fontId="2" fillId="0" borderId="15" xfId="0" applyNumberFormat="1" applyFont="1" applyFill="1" applyBorder="1" applyAlignment="1">
      <alignment/>
    </xf>
    <xf numFmtId="196" fontId="1" fillId="0" borderId="15" xfId="0" applyNumberFormat="1" applyFont="1" applyFill="1" applyBorder="1" applyAlignment="1">
      <alignment/>
    </xf>
    <xf numFmtId="196" fontId="2" fillId="0" borderId="15" xfId="0" applyNumberFormat="1" applyFont="1" applyFill="1" applyBorder="1" applyAlignment="1">
      <alignment/>
    </xf>
    <xf numFmtId="196" fontId="2" fillId="0" borderId="40" xfId="0" applyNumberFormat="1" applyFont="1" applyFill="1" applyBorder="1" applyAlignment="1">
      <alignment/>
    </xf>
    <xf numFmtId="197" fontId="7" fillId="0" borderId="28" xfId="0" applyNumberFormat="1" applyFont="1" applyFill="1" applyBorder="1" applyAlignment="1">
      <alignment horizontal="right"/>
    </xf>
    <xf numFmtId="197" fontId="6" fillId="0" borderId="22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/>
    </xf>
    <xf numFmtId="196" fontId="2" fillId="0" borderId="16" xfId="0" applyNumberFormat="1" applyFont="1" applyFill="1" applyBorder="1" applyAlignment="1">
      <alignment/>
    </xf>
    <xf numFmtId="197" fontId="7" fillId="0" borderId="35" xfId="0" applyNumberFormat="1" applyFont="1" applyFill="1" applyBorder="1" applyAlignment="1">
      <alignment horizontal="right"/>
    </xf>
    <xf numFmtId="197" fontId="7" fillId="0" borderId="23" xfId="0" applyNumberFormat="1" applyFont="1" applyFill="1" applyBorder="1" applyAlignment="1">
      <alignment horizontal="right"/>
    </xf>
    <xf numFmtId="197" fontId="6" fillId="0" borderId="2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="70" zoomScaleNormal="70" zoomScalePageLayoutView="0" workbookViewId="0" topLeftCell="A1">
      <pane xSplit="3" ySplit="8" topLeftCell="D9" activePane="bottomRight" state="frozen"/>
      <selection pane="topLeft" activeCell="F62" sqref="F62"/>
      <selection pane="topRight" activeCell="F62" sqref="F62"/>
      <selection pane="bottomLeft" activeCell="F62" sqref="F62"/>
      <selection pane="bottomRight" activeCell="D48" sqref="D48"/>
    </sheetView>
  </sheetViews>
  <sheetFormatPr defaultColWidth="9.140625" defaultRowHeight="12.75"/>
  <cols>
    <col min="1" max="1" width="1.421875" style="4" customWidth="1"/>
    <col min="2" max="2" width="7.7109375" style="4" customWidth="1"/>
    <col min="3" max="3" width="77.7109375" style="4" customWidth="1"/>
    <col min="4" max="4" width="16.7109375" style="4" customWidth="1"/>
    <col min="5" max="5" width="13.7109375" style="4" customWidth="1"/>
    <col min="6" max="6" width="13.7109375" style="74" customWidth="1"/>
    <col min="7" max="7" width="13.7109375" style="4" customWidth="1"/>
    <col min="8" max="8" width="1.7109375" style="4" customWidth="1"/>
    <col min="9" max="11" width="13.7109375" style="4" customWidth="1"/>
    <col min="12" max="12" width="9.140625" style="4" customWidth="1"/>
    <col min="13" max="13" width="10.57421875" style="4" bestFit="1" customWidth="1"/>
    <col min="14" max="16384" width="9.140625" style="4" customWidth="1"/>
  </cols>
  <sheetData>
    <row r="1" spans="1:11" ht="17.25" customHeight="1">
      <c r="A1" s="1"/>
      <c r="B1" s="2"/>
      <c r="C1" s="2"/>
      <c r="D1" s="2"/>
      <c r="E1" s="2"/>
      <c r="F1" s="46"/>
      <c r="G1" s="2"/>
      <c r="H1" s="2"/>
      <c r="I1" s="2"/>
      <c r="J1" s="2"/>
      <c r="K1" s="3"/>
    </row>
    <row r="2" spans="1:11" ht="17.25" customHeight="1">
      <c r="A2" s="5"/>
      <c r="B2" s="22" t="s">
        <v>0</v>
      </c>
      <c r="C2" s="90"/>
      <c r="D2" s="90"/>
      <c r="E2" s="90"/>
      <c r="F2" s="90"/>
      <c r="G2" s="90"/>
      <c r="H2" s="90"/>
      <c r="I2" s="90"/>
      <c r="J2" s="90"/>
      <c r="K2" s="91"/>
    </row>
    <row r="3" spans="1:11" ht="17.25" customHeight="1">
      <c r="A3" s="5"/>
      <c r="B3" s="6" t="s">
        <v>345</v>
      </c>
      <c r="C3" s="7"/>
      <c r="D3" s="7"/>
      <c r="E3" s="7"/>
      <c r="F3" s="7"/>
      <c r="G3" s="7"/>
      <c r="H3" s="7"/>
      <c r="I3" s="7"/>
      <c r="J3" s="7"/>
      <c r="K3" s="23"/>
    </row>
    <row r="4" spans="1:11" ht="17.25" customHeight="1">
      <c r="A4" s="5"/>
      <c r="B4" s="24" t="s">
        <v>331</v>
      </c>
      <c r="C4" s="24"/>
      <c r="D4" s="7"/>
      <c r="E4" s="25"/>
      <c r="F4" s="25"/>
      <c r="G4" s="25"/>
      <c r="H4" s="25"/>
      <c r="I4" s="25"/>
      <c r="J4" s="25"/>
      <c r="K4" s="9"/>
    </row>
    <row r="5" spans="1:11" ht="17.25" customHeight="1">
      <c r="A5" s="5"/>
      <c r="B5" s="7"/>
      <c r="C5" s="8"/>
      <c r="D5" s="8"/>
      <c r="E5" s="29"/>
      <c r="F5" s="25"/>
      <c r="G5" s="25"/>
      <c r="H5" s="25"/>
      <c r="I5" s="25"/>
      <c r="J5" s="25"/>
      <c r="K5" s="9"/>
    </row>
    <row r="6" spans="1:11" ht="15.75" customHeight="1">
      <c r="A6" s="47"/>
      <c r="B6" s="48"/>
      <c r="C6" s="48"/>
      <c r="D6" s="100"/>
      <c r="E6" s="49"/>
      <c r="F6" s="50" t="s">
        <v>160</v>
      </c>
      <c r="G6" s="50"/>
      <c r="H6" s="51"/>
      <c r="I6" s="50"/>
      <c r="J6" s="50" t="s">
        <v>161</v>
      </c>
      <c r="K6" s="52"/>
    </row>
    <row r="7" spans="1:11" ht="15.75" customHeight="1">
      <c r="A7" s="5"/>
      <c r="B7" s="7"/>
      <c r="C7" s="53" t="s">
        <v>159</v>
      </c>
      <c r="D7" s="101" t="s">
        <v>162</v>
      </c>
      <c r="E7" s="54"/>
      <c r="F7" s="55" t="s">
        <v>346</v>
      </c>
      <c r="G7" s="56"/>
      <c r="H7" s="57"/>
      <c r="I7" s="55"/>
      <c r="J7" s="55" t="s">
        <v>344</v>
      </c>
      <c r="K7" s="58"/>
    </row>
    <row r="8" spans="1:11" ht="15.75" customHeight="1">
      <c r="A8" s="26"/>
      <c r="B8" s="8"/>
      <c r="C8" s="92"/>
      <c r="D8" s="102"/>
      <c r="E8" s="59" t="s">
        <v>336</v>
      </c>
      <c r="F8" s="59" t="s">
        <v>217</v>
      </c>
      <c r="G8" s="59" t="s">
        <v>218</v>
      </c>
      <c r="H8" s="59"/>
      <c r="I8" s="59" t="s">
        <v>336</v>
      </c>
      <c r="J8" s="59" t="s">
        <v>217</v>
      </c>
      <c r="K8" s="27" t="s">
        <v>218</v>
      </c>
    </row>
    <row r="9" spans="1:11" ht="15.75">
      <c r="A9" s="60"/>
      <c r="B9" s="61" t="s">
        <v>1</v>
      </c>
      <c r="C9" s="61" t="s">
        <v>163</v>
      </c>
      <c r="D9" s="114" t="s">
        <v>50</v>
      </c>
      <c r="E9" s="120">
        <v>2177289</v>
      </c>
      <c r="F9" s="120">
        <v>2219260</v>
      </c>
      <c r="G9" s="150">
        <f>E9+F9</f>
        <v>4396549</v>
      </c>
      <c r="H9" s="51"/>
      <c r="I9" s="120">
        <v>2505041</v>
      </c>
      <c r="J9" s="120">
        <v>2235018</v>
      </c>
      <c r="K9" s="123">
        <f>I9+J9</f>
        <v>4740059</v>
      </c>
    </row>
    <row r="10" spans="1:11" ht="15.75">
      <c r="A10" s="64"/>
      <c r="B10" s="65" t="s">
        <v>5</v>
      </c>
      <c r="C10" s="66" t="s">
        <v>164</v>
      </c>
      <c r="D10" s="115" t="s">
        <v>51</v>
      </c>
      <c r="E10" s="120">
        <f>E11+E16+E20</f>
        <v>225180</v>
      </c>
      <c r="F10" s="120">
        <f>F11+F16+F20</f>
        <v>185171</v>
      </c>
      <c r="G10" s="150">
        <f>E10+F10</f>
        <v>410351</v>
      </c>
      <c r="H10" s="173"/>
      <c r="I10" s="120">
        <f>I11+I16+I20</f>
        <v>149959</v>
      </c>
      <c r="J10" s="120">
        <f>J11+J16+J20</f>
        <v>163822</v>
      </c>
      <c r="K10" s="123">
        <f aca="true" t="shared" si="0" ref="K10:K75">I10+J10</f>
        <v>313781</v>
      </c>
    </row>
    <row r="11" spans="1:11" ht="15.75">
      <c r="A11" s="5"/>
      <c r="B11" s="96" t="s">
        <v>6</v>
      </c>
      <c r="C11" s="97" t="s">
        <v>165</v>
      </c>
      <c r="D11" s="101"/>
      <c r="E11" s="118">
        <f>SUM(E12:E15)</f>
        <v>225180</v>
      </c>
      <c r="F11" s="118">
        <f>SUM(F12:F15)</f>
        <v>185171</v>
      </c>
      <c r="G11" s="151">
        <f aca="true" t="shared" si="1" ref="G11:G69">E11+F11</f>
        <v>410351</v>
      </c>
      <c r="H11" s="173"/>
      <c r="I11" s="118">
        <f>SUM(I12:I15)</f>
        <v>149959</v>
      </c>
      <c r="J11" s="118">
        <f>SUM(J12:J15)</f>
        <v>163822</v>
      </c>
      <c r="K11" s="157">
        <f t="shared" si="0"/>
        <v>313781</v>
      </c>
    </row>
    <row r="12" spans="1:11" ht="15.75">
      <c r="A12" s="5"/>
      <c r="B12" s="96" t="s">
        <v>7</v>
      </c>
      <c r="C12" s="97" t="s">
        <v>166</v>
      </c>
      <c r="D12" s="101"/>
      <c r="E12" s="118">
        <v>148484</v>
      </c>
      <c r="F12" s="118">
        <v>79796</v>
      </c>
      <c r="G12" s="151">
        <f t="shared" si="1"/>
        <v>228280</v>
      </c>
      <c r="H12" s="173"/>
      <c r="I12" s="118">
        <v>73925</v>
      </c>
      <c r="J12" s="118">
        <v>76657</v>
      </c>
      <c r="K12" s="157">
        <f t="shared" si="0"/>
        <v>150582</v>
      </c>
    </row>
    <row r="13" spans="1:11" ht="15.75">
      <c r="A13" s="5"/>
      <c r="B13" s="96" t="s">
        <v>8</v>
      </c>
      <c r="C13" s="97" t="s">
        <v>167</v>
      </c>
      <c r="D13" s="101"/>
      <c r="E13" s="118">
        <v>129</v>
      </c>
      <c r="F13" s="118">
        <v>0</v>
      </c>
      <c r="G13" s="151">
        <f t="shared" si="1"/>
        <v>129</v>
      </c>
      <c r="H13" s="173"/>
      <c r="I13" s="118">
        <v>11</v>
      </c>
      <c r="J13" s="118">
        <v>0</v>
      </c>
      <c r="K13" s="157">
        <f t="shared" si="0"/>
        <v>11</v>
      </c>
    </row>
    <row r="14" spans="1:11" ht="15.75">
      <c r="A14" s="5"/>
      <c r="B14" s="96" t="s">
        <v>9</v>
      </c>
      <c r="C14" s="97" t="s">
        <v>341</v>
      </c>
      <c r="D14" s="101"/>
      <c r="E14" s="118">
        <v>76567</v>
      </c>
      <c r="F14" s="118">
        <v>105375</v>
      </c>
      <c r="G14" s="151">
        <f t="shared" si="1"/>
        <v>181942</v>
      </c>
      <c r="H14" s="173"/>
      <c r="I14" s="118">
        <v>76023</v>
      </c>
      <c r="J14" s="118">
        <v>87165</v>
      </c>
      <c r="K14" s="157">
        <f t="shared" si="0"/>
        <v>163188</v>
      </c>
    </row>
    <row r="15" spans="1:11" ht="15.75">
      <c r="A15" s="5"/>
      <c r="B15" s="96" t="s">
        <v>332</v>
      </c>
      <c r="C15" s="97" t="s">
        <v>168</v>
      </c>
      <c r="D15" s="101"/>
      <c r="E15" s="118">
        <v>0</v>
      </c>
      <c r="F15" s="118">
        <v>0</v>
      </c>
      <c r="G15" s="151">
        <f t="shared" si="1"/>
        <v>0</v>
      </c>
      <c r="H15" s="173"/>
      <c r="I15" s="118">
        <v>0</v>
      </c>
      <c r="J15" s="118">
        <v>0</v>
      </c>
      <c r="K15" s="157">
        <f t="shared" si="0"/>
        <v>0</v>
      </c>
    </row>
    <row r="16" spans="1:11" ht="15.75">
      <c r="A16" s="5"/>
      <c r="B16" s="96" t="s">
        <v>10</v>
      </c>
      <c r="C16" s="97" t="s">
        <v>169</v>
      </c>
      <c r="D16" s="101"/>
      <c r="E16" s="118">
        <f>SUM(E17:E19)</f>
        <v>0</v>
      </c>
      <c r="F16" s="118">
        <f>SUM(F17:F19)</f>
        <v>0</v>
      </c>
      <c r="G16" s="151">
        <f t="shared" si="1"/>
        <v>0</v>
      </c>
      <c r="H16" s="173"/>
      <c r="I16" s="118">
        <f>SUM(I17:I19)</f>
        <v>0</v>
      </c>
      <c r="J16" s="118">
        <f>SUM(J17:J19)</f>
        <v>0</v>
      </c>
      <c r="K16" s="157">
        <f t="shared" si="0"/>
        <v>0</v>
      </c>
    </row>
    <row r="17" spans="1:11" ht="15.75">
      <c r="A17" s="5"/>
      <c r="B17" s="96" t="s">
        <v>93</v>
      </c>
      <c r="C17" s="97" t="s">
        <v>166</v>
      </c>
      <c r="D17" s="101"/>
      <c r="E17" s="118">
        <v>0</v>
      </c>
      <c r="F17" s="118">
        <v>0</v>
      </c>
      <c r="G17" s="151">
        <f t="shared" si="1"/>
        <v>0</v>
      </c>
      <c r="H17" s="173"/>
      <c r="I17" s="118">
        <v>0</v>
      </c>
      <c r="J17" s="118">
        <v>0</v>
      </c>
      <c r="K17" s="157">
        <f t="shared" si="0"/>
        <v>0</v>
      </c>
    </row>
    <row r="18" spans="1:11" ht="15.75">
      <c r="A18" s="5"/>
      <c r="B18" s="96" t="s">
        <v>94</v>
      </c>
      <c r="C18" s="97" t="s">
        <v>167</v>
      </c>
      <c r="D18" s="101"/>
      <c r="E18" s="118">
        <v>0</v>
      </c>
      <c r="F18" s="118">
        <v>0</v>
      </c>
      <c r="G18" s="151">
        <f t="shared" si="1"/>
        <v>0</v>
      </c>
      <c r="H18" s="173"/>
      <c r="I18" s="118">
        <v>0</v>
      </c>
      <c r="J18" s="118">
        <v>0</v>
      </c>
      <c r="K18" s="157">
        <f t="shared" si="0"/>
        <v>0</v>
      </c>
    </row>
    <row r="19" spans="1:11" ht="15.75">
      <c r="A19" s="5"/>
      <c r="B19" s="96" t="s">
        <v>95</v>
      </c>
      <c r="C19" s="97" t="s">
        <v>176</v>
      </c>
      <c r="D19" s="101"/>
      <c r="E19" s="118">
        <v>0</v>
      </c>
      <c r="F19" s="118">
        <v>0</v>
      </c>
      <c r="G19" s="151">
        <f t="shared" si="1"/>
        <v>0</v>
      </c>
      <c r="H19" s="173"/>
      <c r="I19" s="118">
        <v>0</v>
      </c>
      <c r="J19" s="118">
        <v>0</v>
      </c>
      <c r="K19" s="157">
        <f t="shared" si="0"/>
        <v>0</v>
      </c>
    </row>
    <row r="20" spans="1:11" ht="15.75">
      <c r="A20" s="5"/>
      <c r="B20" s="96" t="s">
        <v>333</v>
      </c>
      <c r="C20" s="97" t="s">
        <v>168</v>
      </c>
      <c r="D20" s="101"/>
      <c r="E20" s="118">
        <v>0</v>
      </c>
      <c r="F20" s="118">
        <v>0</v>
      </c>
      <c r="G20" s="151">
        <f t="shared" si="1"/>
        <v>0</v>
      </c>
      <c r="H20" s="173"/>
      <c r="I20" s="118">
        <v>0</v>
      </c>
      <c r="J20" s="118">
        <v>0</v>
      </c>
      <c r="K20" s="157">
        <f t="shared" si="0"/>
        <v>0</v>
      </c>
    </row>
    <row r="21" spans="1:11" ht="15.75">
      <c r="A21" s="64"/>
      <c r="B21" s="65" t="s">
        <v>12</v>
      </c>
      <c r="C21" s="66" t="s">
        <v>170</v>
      </c>
      <c r="D21" s="115" t="s">
        <v>53</v>
      </c>
      <c r="E21" s="120">
        <v>45</v>
      </c>
      <c r="F21" s="120">
        <v>3442500</v>
      </c>
      <c r="G21" s="150">
        <f t="shared" si="1"/>
        <v>3442545</v>
      </c>
      <c r="H21" s="173"/>
      <c r="I21" s="120">
        <v>1158</v>
      </c>
      <c r="J21" s="120">
        <v>2958703</v>
      </c>
      <c r="K21" s="123">
        <f t="shared" si="0"/>
        <v>2959861</v>
      </c>
    </row>
    <row r="22" spans="1:11" ht="15.75">
      <c r="A22" s="64"/>
      <c r="B22" s="65" t="s">
        <v>13</v>
      </c>
      <c r="C22" s="66" t="s">
        <v>171</v>
      </c>
      <c r="D22" s="115"/>
      <c r="E22" s="120">
        <f>SUM(E23:E25)</f>
        <v>0</v>
      </c>
      <c r="F22" s="120">
        <f>SUM(F23:F25)</f>
        <v>0</v>
      </c>
      <c r="G22" s="150">
        <f t="shared" si="1"/>
        <v>0</v>
      </c>
      <c r="H22" s="173"/>
      <c r="I22" s="120">
        <f>SUM(I23:I25)</f>
        <v>0</v>
      </c>
      <c r="J22" s="120">
        <f>SUM(J23:J25)</f>
        <v>0</v>
      </c>
      <c r="K22" s="123">
        <f t="shared" si="0"/>
        <v>0</v>
      </c>
    </row>
    <row r="23" spans="1:11" ht="15.75">
      <c r="A23" s="64"/>
      <c r="B23" s="67" t="s">
        <v>14</v>
      </c>
      <c r="C23" s="68" t="s">
        <v>172</v>
      </c>
      <c r="D23" s="115"/>
      <c r="E23" s="118">
        <v>0</v>
      </c>
      <c r="F23" s="118">
        <v>0</v>
      </c>
      <c r="G23" s="151">
        <f t="shared" si="1"/>
        <v>0</v>
      </c>
      <c r="H23" s="173"/>
      <c r="I23" s="118">
        <v>0</v>
      </c>
      <c r="J23" s="118">
        <v>0</v>
      </c>
      <c r="K23" s="157">
        <f t="shared" si="0"/>
        <v>0</v>
      </c>
    </row>
    <row r="24" spans="1:11" ht="15.75">
      <c r="A24" s="64"/>
      <c r="B24" s="63" t="s">
        <v>15</v>
      </c>
      <c r="C24" s="68" t="s">
        <v>173</v>
      </c>
      <c r="D24" s="115"/>
      <c r="E24" s="118">
        <v>0</v>
      </c>
      <c r="F24" s="118">
        <v>0</v>
      </c>
      <c r="G24" s="151">
        <f t="shared" si="1"/>
        <v>0</v>
      </c>
      <c r="H24" s="173"/>
      <c r="I24" s="118">
        <v>0</v>
      </c>
      <c r="J24" s="118">
        <v>0</v>
      </c>
      <c r="K24" s="157">
        <f t="shared" si="0"/>
        <v>0</v>
      </c>
    </row>
    <row r="25" spans="1:11" ht="15.75">
      <c r="A25" s="64"/>
      <c r="B25" s="62" t="s">
        <v>52</v>
      </c>
      <c r="C25" s="68" t="s">
        <v>174</v>
      </c>
      <c r="D25" s="115"/>
      <c r="E25" s="118">
        <v>0</v>
      </c>
      <c r="F25" s="118">
        <v>0</v>
      </c>
      <c r="G25" s="151">
        <f t="shared" si="1"/>
        <v>0</v>
      </c>
      <c r="H25" s="173"/>
      <c r="I25" s="118">
        <v>0</v>
      </c>
      <c r="J25" s="118">
        <v>0</v>
      </c>
      <c r="K25" s="157">
        <f t="shared" si="0"/>
        <v>0</v>
      </c>
    </row>
    <row r="26" spans="1:11" ht="15.75">
      <c r="A26" s="64"/>
      <c r="B26" s="65" t="s">
        <v>16</v>
      </c>
      <c r="C26" s="66" t="s">
        <v>175</v>
      </c>
      <c r="D26" s="115" t="s">
        <v>54</v>
      </c>
      <c r="E26" s="120">
        <f>SUM(E27:E29)</f>
        <v>32602218</v>
      </c>
      <c r="F26" s="120">
        <f>SUM(F27:F29)</f>
        <v>3348205</v>
      </c>
      <c r="G26" s="150">
        <f t="shared" si="1"/>
        <v>35950423</v>
      </c>
      <c r="H26" s="173"/>
      <c r="I26" s="120">
        <f>SUM(I27:I29)</f>
        <v>27771254</v>
      </c>
      <c r="J26" s="120">
        <f>SUM(J27:J29)</f>
        <v>1397880</v>
      </c>
      <c r="K26" s="123">
        <f t="shared" si="0"/>
        <v>29169134</v>
      </c>
    </row>
    <row r="27" spans="1:11" ht="15.75">
      <c r="A27" s="64"/>
      <c r="B27" s="62" t="s">
        <v>17</v>
      </c>
      <c r="C27" s="68" t="s">
        <v>167</v>
      </c>
      <c r="D27" s="115"/>
      <c r="E27" s="118">
        <v>4543</v>
      </c>
      <c r="F27" s="118">
        <v>151</v>
      </c>
      <c r="G27" s="151">
        <f t="shared" si="1"/>
        <v>4694</v>
      </c>
      <c r="H27" s="173"/>
      <c r="I27" s="118">
        <v>4543</v>
      </c>
      <c r="J27" s="118">
        <v>151</v>
      </c>
      <c r="K27" s="157">
        <f t="shared" si="0"/>
        <v>4694</v>
      </c>
    </row>
    <row r="28" spans="1:11" ht="15.75">
      <c r="A28" s="64"/>
      <c r="B28" s="62" t="s">
        <v>18</v>
      </c>
      <c r="C28" s="68" t="s">
        <v>166</v>
      </c>
      <c r="D28" s="115"/>
      <c r="E28" s="118">
        <v>32589416</v>
      </c>
      <c r="F28" s="118">
        <v>3295193</v>
      </c>
      <c r="G28" s="151">
        <f t="shared" si="1"/>
        <v>35884609</v>
      </c>
      <c r="H28" s="173"/>
      <c r="I28" s="118">
        <v>27766711</v>
      </c>
      <c r="J28" s="118">
        <v>1347580</v>
      </c>
      <c r="K28" s="157">
        <f t="shared" si="0"/>
        <v>29114291</v>
      </c>
    </row>
    <row r="29" spans="1:11" ht="15.75">
      <c r="A29" s="5"/>
      <c r="B29" s="62" t="s">
        <v>88</v>
      </c>
      <c r="C29" s="69" t="s">
        <v>168</v>
      </c>
      <c r="D29" s="115"/>
      <c r="E29" s="118">
        <v>8259</v>
      </c>
      <c r="F29" s="118">
        <v>52861</v>
      </c>
      <c r="G29" s="151">
        <f t="shared" si="1"/>
        <v>61120</v>
      </c>
      <c r="H29" s="173"/>
      <c r="I29" s="118">
        <v>0</v>
      </c>
      <c r="J29" s="118">
        <v>50149</v>
      </c>
      <c r="K29" s="157">
        <f t="shared" si="0"/>
        <v>50149</v>
      </c>
    </row>
    <row r="30" spans="1:11" ht="15.75">
      <c r="A30" s="5"/>
      <c r="B30" s="65" t="s">
        <v>19</v>
      </c>
      <c r="C30" s="70" t="s">
        <v>340</v>
      </c>
      <c r="D30" s="115" t="s">
        <v>56</v>
      </c>
      <c r="E30" s="120">
        <f>+E31+E35-E36</f>
        <v>25502451</v>
      </c>
      <c r="F30" s="120">
        <f>+F31+F35-F36</f>
        <v>17107818</v>
      </c>
      <c r="G30" s="150">
        <f t="shared" si="1"/>
        <v>42610269</v>
      </c>
      <c r="H30" s="174"/>
      <c r="I30" s="120">
        <f>+I31+I35-I36</f>
        <v>24029550</v>
      </c>
      <c r="J30" s="120">
        <f>+J31+J35-J36</f>
        <v>15688692</v>
      </c>
      <c r="K30" s="123">
        <f t="shared" si="0"/>
        <v>39718242</v>
      </c>
    </row>
    <row r="31" spans="1:11" ht="15.75">
      <c r="A31" s="5"/>
      <c r="B31" s="62" t="s">
        <v>20</v>
      </c>
      <c r="C31" s="7" t="s">
        <v>343</v>
      </c>
      <c r="D31" s="101"/>
      <c r="E31" s="118">
        <f>+SUM(E32:E34)</f>
        <v>25502451</v>
      </c>
      <c r="F31" s="118">
        <f>+SUM(F32:F34)</f>
        <v>17107818</v>
      </c>
      <c r="G31" s="151">
        <f t="shared" si="1"/>
        <v>42610269</v>
      </c>
      <c r="H31" s="117"/>
      <c r="I31" s="118">
        <f>+SUM(I32:I34)</f>
        <v>24029550</v>
      </c>
      <c r="J31" s="118">
        <f>+SUM(J32:J34)</f>
        <v>15688692</v>
      </c>
      <c r="K31" s="157">
        <f t="shared" si="0"/>
        <v>39718242</v>
      </c>
    </row>
    <row r="32" spans="1:11" ht="15.75">
      <c r="A32" s="5"/>
      <c r="B32" s="62" t="s">
        <v>133</v>
      </c>
      <c r="C32" s="7" t="s">
        <v>177</v>
      </c>
      <c r="D32" s="101" t="s">
        <v>335</v>
      </c>
      <c r="E32" s="118">
        <v>211626</v>
      </c>
      <c r="F32" s="118">
        <v>865837</v>
      </c>
      <c r="G32" s="151">
        <f t="shared" si="1"/>
        <v>1077463</v>
      </c>
      <c r="H32" s="117"/>
      <c r="I32" s="118">
        <v>153900</v>
      </c>
      <c r="J32" s="118">
        <v>754103</v>
      </c>
      <c r="K32" s="157">
        <f>I32+J32</f>
        <v>908003</v>
      </c>
    </row>
    <row r="33" spans="1:14" ht="15.75">
      <c r="A33" s="5"/>
      <c r="B33" s="62" t="s">
        <v>134</v>
      </c>
      <c r="C33" s="7" t="s">
        <v>342</v>
      </c>
      <c r="D33" s="101"/>
      <c r="E33" s="118">
        <v>0</v>
      </c>
      <c r="F33" s="118">
        <v>0</v>
      </c>
      <c r="G33" s="151">
        <f t="shared" si="1"/>
        <v>0</v>
      </c>
      <c r="H33" s="117"/>
      <c r="I33" s="118">
        <v>0</v>
      </c>
      <c r="J33" s="118">
        <v>0</v>
      </c>
      <c r="K33" s="157">
        <f>I33+J33</f>
        <v>0</v>
      </c>
      <c r="M33" s="127"/>
      <c r="N33" s="127"/>
    </row>
    <row r="34" spans="1:14" ht="15.75">
      <c r="A34" s="5"/>
      <c r="B34" s="62" t="s">
        <v>334</v>
      </c>
      <c r="C34" s="7" t="s">
        <v>178</v>
      </c>
      <c r="D34" s="101"/>
      <c r="E34" s="118">
        <v>25290825</v>
      </c>
      <c r="F34" s="118">
        <v>16241981</v>
      </c>
      <c r="G34" s="151">
        <f t="shared" si="1"/>
        <v>41532806</v>
      </c>
      <c r="H34" s="117"/>
      <c r="I34" s="118">
        <v>23875650</v>
      </c>
      <c r="J34" s="118">
        <v>14934589</v>
      </c>
      <c r="K34" s="157">
        <f t="shared" si="0"/>
        <v>38810239</v>
      </c>
      <c r="M34" s="127"/>
      <c r="N34" s="127"/>
    </row>
    <row r="35" spans="1:11" ht="15.75">
      <c r="A35" s="5"/>
      <c r="B35" s="62" t="s">
        <v>21</v>
      </c>
      <c r="C35" s="7" t="s">
        <v>179</v>
      </c>
      <c r="D35" s="101"/>
      <c r="E35" s="118">
        <v>1423006</v>
      </c>
      <c r="F35" s="118">
        <v>0</v>
      </c>
      <c r="G35" s="151">
        <f t="shared" si="1"/>
        <v>1423006</v>
      </c>
      <c r="H35" s="117"/>
      <c r="I35" s="118">
        <v>1727249</v>
      </c>
      <c r="J35" s="118">
        <v>57271</v>
      </c>
      <c r="K35" s="157">
        <f t="shared" si="0"/>
        <v>1784520</v>
      </c>
    </row>
    <row r="36" spans="1:11" ht="15.75">
      <c r="A36" s="5"/>
      <c r="B36" s="62" t="s">
        <v>55</v>
      </c>
      <c r="C36" s="7" t="s">
        <v>180</v>
      </c>
      <c r="D36" s="101"/>
      <c r="E36" s="118">
        <v>1423006</v>
      </c>
      <c r="F36" s="118">
        <v>0</v>
      </c>
      <c r="G36" s="151">
        <f t="shared" si="1"/>
        <v>1423006</v>
      </c>
      <c r="H36" s="117"/>
      <c r="I36" s="118">
        <v>1727249</v>
      </c>
      <c r="J36" s="118">
        <v>57271</v>
      </c>
      <c r="K36" s="157">
        <f t="shared" si="0"/>
        <v>1784520</v>
      </c>
    </row>
    <row r="37" spans="1:11" ht="15.75">
      <c r="A37" s="5"/>
      <c r="B37" s="65" t="s">
        <v>22</v>
      </c>
      <c r="C37" s="65" t="s">
        <v>181</v>
      </c>
      <c r="D37" s="115"/>
      <c r="E37" s="118">
        <v>0</v>
      </c>
      <c r="F37" s="118">
        <v>0</v>
      </c>
      <c r="G37" s="150">
        <f t="shared" si="1"/>
        <v>0</v>
      </c>
      <c r="H37" s="120"/>
      <c r="I37" s="118">
        <v>0</v>
      </c>
      <c r="J37" s="118">
        <v>0</v>
      </c>
      <c r="K37" s="123">
        <f t="shared" si="0"/>
        <v>0</v>
      </c>
    </row>
    <row r="38" spans="1:11" ht="15.75">
      <c r="A38" s="64"/>
      <c r="B38" s="65" t="s">
        <v>23</v>
      </c>
      <c r="C38" s="66" t="s">
        <v>182</v>
      </c>
      <c r="D38" s="115" t="s">
        <v>59</v>
      </c>
      <c r="E38" s="119">
        <f>SUM(E39:E40)</f>
        <v>6651507</v>
      </c>
      <c r="F38" s="119">
        <f>SUM(F39:F40)</f>
        <v>3590229</v>
      </c>
      <c r="G38" s="150">
        <f t="shared" si="1"/>
        <v>10241736</v>
      </c>
      <c r="H38" s="120"/>
      <c r="I38" s="119">
        <f>SUM(I39:I40)</f>
        <v>9873303</v>
      </c>
      <c r="J38" s="119">
        <f>SUM(J39:J40)</f>
        <v>5966269</v>
      </c>
      <c r="K38" s="123">
        <f t="shared" si="0"/>
        <v>15839572</v>
      </c>
    </row>
    <row r="39" spans="1:11" ht="15.75">
      <c r="A39" s="5"/>
      <c r="B39" s="62" t="s">
        <v>57</v>
      </c>
      <c r="C39" s="7" t="s">
        <v>166</v>
      </c>
      <c r="D39" s="101"/>
      <c r="E39" s="118">
        <v>6651507</v>
      </c>
      <c r="F39" s="118">
        <v>3590229</v>
      </c>
      <c r="G39" s="151">
        <f t="shared" si="1"/>
        <v>10241736</v>
      </c>
      <c r="H39" s="118"/>
      <c r="I39" s="118">
        <v>9873303</v>
      </c>
      <c r="J39" s="118">
        <v>5966269</v>
      </c>
      <c r="K39" s="157">
        <f t="shared" si="0"/>
        <v>15839572</v>
      </c>
    </row>
    <row r="40" spans="1:11" ht="15.75">
      <c r="A40" s="5"/>
      <c r="B40" s="62" t="s">
        <v>58</v>
      </c>
      <c r="C40" s="7" t="s">
        <v>168</v>
      </c>
      <c r="D40" s="101"/>
      <c r="E40" s="118">
        <v>0</v>
      </c>
      <c r="F40" s="118">
        <v>0</v>
      </c>
      <c r="G40" s="151">
        <f t="shared" si="1"/>
        <v>0</v>
      </c>
      <c r="H40" s="118"/>
      <c r="I40" s="118">
        <v>0</v>
      </c>
      <c r="J40" s="118">
        <v>0</v>
      </c>
      <c r="K40" s="157">
        <f t="shared" si="0"/>
        <v>0</v>
      </c>
    </row>
    <row r="41" spans="1:11" ht="15.75">
      <c r="A41" s="5"/>
      <c r="B41" s="66" t="s">
        <v>24</v>
      </c>
      <c r="C41" s="66" t="s">
        <v>183</v>
      </c>
      <c r="D41" s="115" t="s">
        <v>62</v>
      </c>
      <c r="E41" s="119">
        <f>SUM(E42:E43)</f>
        <v>3125</v>
      </c>
      <c r="F41" s="119">
        <v>0</v>
      </c>
      <c r="G41" s="150">
        <f t="shared" si="1"/>
        <v>3125</v>
      </c>
      <c r="H41" s="120"/>
      <c r="I41" s="119">
        <f>SUM(I42:I43)</f>
        <v>3125</v>
      </c>
      <c r="J41" s="119">
        <v>0</v>
      </c>
      <c r="K41" s="123">
        <f t="shared" si="0"/>
        <v>3125</v>
      </c>
    </row>
    <row r="42" spans="1:11" ht="15.75">
      <c r="A42" s="5"/>
      <c r="B42" s="62" t="s">
        <v>60</v>
      </c>
      <c r="C42" s="7" t="s">
        <v>184</v>
      </c>
      <c r="D42" s="101"/>
      <c r="E42" s="118">
        <v>0</v>
      </c>
      <c r="F42" s="118">
        <v>0</v>
      </c>
      <c r="G42" s="151">
        <f t="shared" si="1"/>
        <v>0</v>
      </c>
      <c r="H42" s="118"/>
      <c r="I42" s="118">
        <v>0</v>
      </c>
      <c r="J42" s="118">
        <v>0</v>
      </c>
      <c r="K42" s="157">
        <f t="shared" si="0"/>
        <v>0</v>
      </c>
    </row>
    <row r="43" spans="1:11" ht="15.75">
      <c r="A43" s="5"/>
      <c r="B43" s="62" t="s">
        <v>61</v>
      </c>
      <c r="C43" s="7" t="s">
        <v>185</v>
      </c>
      <c r="D43" s="101"/>
      <c r="E43" s="118">
        <f>SUM(E44:E45)</f>
        <v>3125</v>
      </c>
      <c r="F43" s="118">
        <f>SUM(F44:F45)</f>
        <v>0</v>
      </c>
      <c r="G43" s="151">
        <f t="shared" si="1"/>
        <v>3125</v>
      </c>
      <c r="H43" s="118"/>
      <c r="I43" s="118">
        <f>SUM(I44:I45)</f>
        <v>3125</v>
      </c>
      <c r="J43" s="118">
        <f>SUM(J44:J45)</f>
        <v>0</v>
      </c>
      <c r="K43" s="157">
        <f t="shared" si="0"/>
        <v>3125</v>
      </c>
    </row>
    <row r="44" spans="1:11" ht="15.75">
      <c r="A44" s="5"/>
      <c r="B44" s="62" t="s">
        <v>96</v>
      </c>
      <c r="C44" s="7" t="s">
        <v>186</v>
      </c>
      <c r="D44" s="101"/>
      <c r="E44" s="118">
        <v>0</v>
      </c>
      <c r="F44" s="118">
        <v>0</v>
      </c>
      <c r="G44" s="151">
        <f t="shared" si="1"/>
        <v>0</v>
      </c>
      <c r="H44" s="118"/>
      <c r="I44" s="118">
        <v>0</v>
      </c>
      <c r="J44" s="118">
        <v>0</v>
      </c>
      <c r="K44" s="157">
        <f t="shared" si="0"/>
        <v>0</v>
      </c>
    </row>
    <row r="45" spans="1:11" ht="15.75">
      <c r="A45" s="5"/>
      <c r="B45" s="62" t="s">
        <v>97</v>
      </c>
      <c r="C45" s="7" t="s">
        <v>187</v>
      </c>
      <c r="D45" s="101"/>
      <c r="E45" s="118">
        <v>3125</v>
      </c>
      <c r="F45" s="118">
        <v>0</v>
      </c>
      <c r="G45" s="151">
        <f t="shared" si="1"/>
        <v>3125</v>
      </c>
      <c r="H45" s="118"/>
      <c r="I45" s="118">
        <v>3125</v>
      </c>
      <c r="J45" s="118">
        <v>0</v>
      </c>
      <c r="K45" s="157">
        <f t="shared" si="0"/>
        <v>3125</v>
      </c>
    </row>
    <row r="46" spans="1:11" ht="15.75">
      <c r="A46" s="64"/>
      <c r="B46" s="66" t="s">
        <v>25</v>
      </c>
      <c r="C46" s="66" t="s">
        <v>188</v>
      </c>
      <c r="D46" s="115" t="s">
        <v>65</v>
      </c>
      <c r="E46" s="119">
        <f>SUM(E47:E48)</f>
        <v>213816</v>
      </c>
      <c r="F46" s="119">
        <f>SUM(F47:F48)</f>
        <v>676563</v>
      </c>
      <c r="G46" s="150">
        <f t="shared" si="1"/>
        <v>890379</v>
      </c>
      <c r="H46" s="120"/>
      <c r="I46" s="119">
        <f>SUM(I47:I48)</f>
        <v>207761</v>
      </c>
      <c r="J46" s="119">
        <f>SUM(J47:J48)</f>
        <v>710800</v>
      </c>
      <c r="K46" s="123">
        <f t="shared" si="0"/>
        <v>918561</v>
      </c>
    </row>
    <row r="47" spans="1:11" ht="15.75">
      <c r="A47" s="5"/>
      <c r="B47" s="62" t="s">
        <v>63</v>
      </c>
      <c r="C47" s="7" t="s">
        <v>189</v>
      </c>
      <c r="D47" s="101"/>
      <c r="E47" s="118">
        <v>213816</v>
      </c>
      <c r="F47" s="118">
        <v>676563</v>
      </c>
      <c r="G47" s="151">
        <f t="shared" si="1"/>
        <v>890379</v>
      </c>
      <c r="H47" s="118"/>
      <c r="I47" s="118">
        <v>207761</v>
      </c>
      <c r="J47" s="118">
        <v>710800</v>
      </c>
      <c r="K47" s="157">
        <f t="shared" si="0"/>
        <v>918561</v>
      </c>
    </row>
    <row r="48" spans="1:11" ht="15.75">
      <c r="A48" s="5"/>
      <c r="B48" s="62" t="s">
        <v>64</v>
      </c>
      <c r="C48" s="7" t="s">
        <v>190</v>
      </c>
      <c r="D48" s="101"/>
      <c r="E48" s="118">
        <v>0</v>
      </c>
      <c r="F48" s="118">
        <v>0</v>
      </c>
      <c r="G48" s="151">
        <f t="shared" si="1"/>
        <v>0</v>
      </c>
      <c r="H48" s="118"/>
      <c r="I48" s="118">
        <v>0</v>
      </c>
      <c r="J48" s="118">
        <v>0</v>
      </c>
      <c r="K48" s="157">
        <f t="shared" si="0"/>
        <v>0</v>
      </c>
    </row>
    <row r="49" spans="1:11" ht="15.75">
      <c r="A49" s="64"/>
      <c r="B49" s="66" t="s">
        <v>26</v>
      </c>
      <c r="C49" s="66" t="s">
        <v>191</v>
      </c>
      <c r="D49" s="115"/>
      <c r="E49" s="119">
        <f>SUM(E50:E51)</f>
        <v>0</v>
      </c>
      <c r="F49" s="119">
        <v>0</v>
      </c>
      <c r="G49" s="150">
        <f t="shared" si="1"/>
        <v>0</v>
      </c>
      <c r="H49" s="120"/>
      <c r="I49" s="119">
        <f>SUM(I50:I51)</f>
        <v>0</v>
      </c>
      <c r="J49" s="119">
        <v>0</v>
      </c>
      <c r="K49" s="123">
        <f t="shared" si="0"/>
        <v>0</v>
      </c>
    </row>
    <row r="50" spans="1:11" ht="15.75">
      <c r="A50" s="5"/>
      <c r="B50" s="62" t="s">
        <v>81</v>
      </c>
      <c r="C50" s="7" t="s">
        <v>192</v>
      </c>
      <c r="D50" s="101"/>
      <c r="E50" s="118">
        <v>0</v>
      </c>
      <c r="F50" s="118">
        <v>0</v>
      </c>
      <c r="G50" s="151">
        <f t="shared" si="1"/>
        <v>0</v>
      </c>
      <c r="H50" s="118"/>
      <c r="I50" s="118">
        <v>0</v>
      </c>
      <c r="J50" s="118">
        <v>0</v>
      </c>
      <c r="K50" s="157">
        <f t="shared" si="0"/>
        <v>0</v>
      </c>
    </row>
    <row r="51" spans="1:11" ht="15.75">
      <c r="A51" s="5"/>
      <c r="B51" s="62" t="s">
        <v>82</v>
      </c>
      <c r="C51" s="7" t="s">
        <v>193</v>
      </c>
      <c r="D51" s="101"/>
      <c r="E51" s="118">
        <f>SUM(E52:E53)</f>
        <v>0</v>
      </c>
      <c r="F51" s="118">
        <f>SUM(F52:F53)</f>
        <v>0</v>
      </c>
      <c r="G51" s="151">
        <f t="shared" si="1"/>
        <v>0</v>
      </c>
      <c r="H51" s="118"/>
      <c r="I51" s="118">
        <f>SUM(I52:I53)</f>
        <v>0</v>
      </c>
      <c r="J51" s="118">
        <f>SUM(J52:J53)</f>
        <v>0</v>
      </c>
      <c r="K51" s="157">
        <f t="shared" si="0"/>
        <v>0</v>
      </c>
    </row>
    <row r="52" spans="1:11" ht="15.75">
      <c r="A52" s="5"/>
      <c r="B52" s="62" t="s">
        <v>98</v>
      </c>
      <c r="C52" s="7" t="s">
        <v>194</v>
      </c>
      <c r="D52" s="101"/>
      <c r="E52" s="118">
        <v>0</v>
      </c>
      <c r="F52" s="118">
        <v>0</v>
      </c>
      <c r="G52" s="151">
        <f t="shared" si="1"/>
        <v>0</v>
      </c>
      <c r="H52" s="118"/>
      <c r="I52" s="118">
        <v>0</v>
      </c>
      <c r="J52" s="118">
        <v>0</v>
      </c>
      <c r="K52" s="157">
        <f t="shared" si="0"/>
        <v>0</v>
      </c>
    </row>
    <row r="53" spans="1:11" ht="15.75">
      <c r="A53" s="5"/>
      <c r="B53" s="62" t="s">
        <v>99</v>
      </c>
      <c r="C53" s="7" t="s">
        <v>195</v>
      </c>
      <c r="D53" s="101"/>
      <c r="E53" s="118">
        <v>0</v>
      </c>
      <c r="F53" s="118">
        <v>0</v>
      </c>
      <c r="G53" s="151">
        <f t="shared" si="1"/>
        <v>0</v>
      </c>
      <c r="H53" s="118"/>
      <c r="I53" s="118">
        <v>0</v>
      </c>
      <c r="J53" s="118">
        <v>0</v>
      </c>
      <c r="K53" s="157">
        <f t="shared" si="0"/>
        <v>0</v>
      </c>
    </row>
    <row r="54" spans="1:11" ht="15.75">
      <c r="A54" s="64"/>
      <c r="B54" s="65" t="s">
        <v>27</v>
      </c>
      <c r="C54" s="66" t="s">
        <v>196</v>
      </c>
      <c r="D54" s="115" t="s">
        <v>68</v>
      </c>
      <c r="E54" s="120">
        <f>SUM(E55:E57)-E58</f>
        <v>0</v>
      </c>
      <c r="F54" s="120">
        <f>SUM(F55:F57)-F58</f>
        <v>0</v>
      </c>
      <c r="G54" s="150">
        <f t="shared" si="1"/>
        <v>0</v>
      </c>
      <c r="H54" s="120"/>
      <c r="I54" s="120">
        <f>SUM(I55:I57)-I58</f>
        <v>0</v>
      </c>
      <c r="J54" s="120">
        <f>SUM(J55:J57)-J58</f>
        <v>0</v>
      </c>
      <c r="K54" s="123">
        <f t="shared" si="0"/>
        <v>0</v>
      </c>
    </row>
    <row r="55" spans="1:11" ht="15.75">
      <c r="A55" s="5"/>
      <c r="B55" s="62" t="s">
        <v>66</v>
      </c>
      <c r="C55" s="7" t="s">
        <v>197</v>
      </c>
      <c r="D55" s="101"/>
      <c r="E55" s="118">
        <v>0</v>
      </c>
      <c r="F55" s="118">
        <v>0</v>
      </c>
      <c r="G55" s="151">
        <f t="shared" si="1"/>
        <v>0</v>
      </c>
      <c r="H55" s="118"/>
      <c r="I55" s="118">
        <v>0</v>
      </c>
      <c r="J55" s="118">
        <v>0</v>
      </c>
      <c r="K55" s="157">
        <f t="shared" si="0"/>
        <v>0</v>
      </c>
    </row>
    <row r="56" spans="1:11" ht="15.75">
      <c r="A56" s="5"/>
      <c r="B56" s="62" t="s">
        <v>67</v>
      </c>
      <c r="C56" s="7" t="s">
        <v>198</v>
      </c>
      <c r="D56" s="101"/>
      <c r="E56" s="118">
        <v>0</v>
      </c>
      <c r="F56" s="118">
        <v>0</v>
      </c>
      <c r="G56" s="151">
        <f t="shared" si="1"/>
        <v>0</v>
      </c>
      <c r="H56" s="118"/>
      <c r="I56" s="118">
        <v>0</v>
      </c>
      <c r="J56" s="118">
        <v>0</v>
      </c>
      <c r="K56" s="157">
        <f t="shared" si="0"/>
        <v>0</v>
      </c>
    </row>
    <row r="57" spans="1:11" ht="15.75">
      <c r="A57" s="5"/>
      <c r="B57" s="62" t="s">
        <v>85</v>
      </c>
      <c r="C57" s="7" t="s">
        <v>199</v>
      </c>
      <c r="D57" s="101"/>
      <c r="E57" s="118">
        <v>0</v>
      </c>
      <c r="F57" s="118">
        <v>0</v>
      </c>
      <c r="G57" s="151">
        <f t="shared" si="1"/>
        <v>0</v>
      </c>
      <c r="H57" s="118"/>
      <c r="I57" s="118">
        <v>0</v>
      </c>
      <c r="J57" s="118">
        <v>0</v>
      </c>
      <c r="K57" s="157">
        <f t="shared" si="0"/>
        <v>0</v>
      </c>
    </row>
    <row r="58" spans="1:11" ht="15.75">
      <c r="A58" s="5"/>
      <c r="B58" s="62" t="s">
        <v>86</v>
      </c>
      <c r="C58" s="7" t="s">
        <v>200</v>
      </c>
      <c r="D58" s="101"/>
      <c r="E58" s="118">
        <v>0</v>
      </c>
      <c r="F58" s="118">
        <v>0</v>
      </c>
      <c r="G58" s="151">
        <f t="shared" si="1"/>
        <v>0</v>
      </c>
      <c r="H58" s="118"/>
      <c r="I58" s="118">
        <v>0</v>
      </c>
      <c r="J58" s="118">
        <v>0</v>
      </c>
      <c r="K58" s="157">
        <f t="shared" si="0"/>
        <v>0</v>
      </c>
    </row>
    <row r="59" spans="1:11" ht="15.75">
      <c r="A59" s="64"/>
      <c r="B59" s="65" t="s">
        <v>28</v>
      </c>
      <c r="C59" s="66" t="s">
        <v>201</v>
      </c>
      <c r="D59" s="115" t="s">
        <v>71</v>
      </c>
      <c r="E59" s="120">
        <f>SUM(E60:E62)</f>
        <v>0</v>
      </c>
      <c r="F59" s="120">
        <f>SUM(F60:F62)</f>
        <v>0</v>
      </c>
      <c r="G59" s="150">
        <f t="shared" si="1"/>
        <v>0</v>
      </c>
      <c r="H59" s="120"/>
      <c r="I59" s="120">
        <f>SUM(I60:I62)</f>
        <v>0</v>
      </c>
      <c r="J59" s="120">
        <f>SUM(J60:J62)</f>
        <v>0</v>
      </c>
      <c r="K59" s="123">
        <f t="shared" si="0"/>
        <v>0</v>
      </c>
    </row>
    <row r="60" spans="1:11" ht="15.75">
      <c r="A60" s="64"/>
      <c r="B60" s="62" t="s">
        <v>100</v>
      </c>
      <c r="C60" s="7" t="s">
        <v>202</v>
      </c>
      <c r="D60" s="101"/>
      <c r="E60" s="118">
        <v>0</v>
      </c>
      <c r="F60" s="118">
        <v>0</v>
      </c>
      <c r="G60" s="151">
        <f t="shared" si="1"/>
        <v>0</v>
      </c>
      <c r="H60" s="118"/>
      <c r="I60" s="118">
        <v>0</v>
      </c>
      <c r="J60" s="118">
        <v>0</v>
      </c>
      <c r="K60" s="157">
        <f t="shared" si="0"/>
        <v>0</v>
      </c>
    </row>
    <row r="61" spans="1:11" ht="15.75">
      <c r="A61" s="64"/>
      <c r="B61" s="62" t="s">
        <v>101</v>
      </c>
      <c r="C61" s="142" t="s">
        <v>203</v>
      </c>
      <c r="D61" s="115"/>
      <c r="E61" s="118">
        <v>0</v>
      </c>
      <c r="F61" s="118">
        <v>0</v>
      </c>
      <c r="G61" s="151">
        <f t="shared" si="1"/>
        <v>0</v>
      </c>
      <c r="H61" s="118"/>
      <c r="I61" s="118">
        <v>0</v>
      </c>
      <c r="J61" s="118">
        <v>0</v>
      </c>
      <c r="K61" s="157">
        <f t="shared" si="0"/>
        <v>0</v>
      </c>
    </row>
    <row r="62" spans="1:11" ht="15.75">
      <c r="A62" s="64"/>
      <c r="B62" s="62" t="s">
        <v>102</v>
      </c>
      <c r="C62" s="142" t="s">
        <v>204</v>
      </c>
      <c r="D62" s="115"/>
      <c r="E62" s="118">
        <v>0</v>
      </c>
      <c r="F62" s="118">
        <v>0</v>
      </c>
      <c r="G62" s="151">
        <f t="shared" si="1"/>
        <v>0</v>
      </c>
      <c r="H62" s="118"/>
      <c r="I62" s="118">
        <v>0</v>
      </c>
      <c r="J62" s="118">
        <v>0</v>
      </c>
      <c r="K62" s="157">
        <f t="shared" si="0"/>
        <v>0</v>
      </c>
    </row>
    <row r="63" spans="1:11" ht="15.75">
      <c r="A63" s="64"/>
      <c r="B63" s="66" t="s">
        <v>29</v>
      </c>
      <c r="C63" s="143" t="s">
        <v>205</v>
      </c>
      <c r="D63" s="115"/>
      <c r="E63" s="120">
        <v>795928</v>
      </c>
      <c r="F63" s="120">
        <v>2526</v>
      </c>
      <c r="G63" s="150">
        <f t="shared" si="1"/>
        <v>798454</v>
      </c>
      <c r="H63" s="120"/>
      <c r="I63" s="120">
        <v>789164</v>
      </c>
      <c r="J63" s="120">
        <v>2593</v>
      </c>
      <c r="K63" s="123">
        <f t="shared" si="0"/>
        <v>791757</v>
      </c>
    </row>
    <row r="64" spans="1:11" ht="15.75">
      <c r="A64" s="64"/>
      <c r="B64" s="65" t="s">
        <v>30</v>
      </c>
      <c r="C64" s="143" t="s">
        <v>206</v>
      </c>
      <c r="D64" s="115"/>
      <c r="E64" s="119">
        <f>SUM(E65:E66)</f>
        <v>66621</v>
      </c>
      <c r="F64" s="119">
        <f>SUM(F65:F66)</f>
        <v>0</v>
      </c>
      <c r="G64" s="150">
        <f t="shared" si="1"/>
        <v>66621</v>
      </c>
      <c r="H64" s="120"/>
      <c r="I64" s="119">
        <f>SUM(I65:I66)</f>
        <v>64904</v>
      </c>
      <c r="J64" s="119">
        <f>SUM(J65:J66)</f>
        <v>0</v>
      </c>
      <c r="K64" s="123">
        <f t="shared" si="0"/>
        <v>64904</v>
      </c>
    </row>
    <row r="65" spans="1:11" ht="15.75">
      <c r="A65" s="5"/>
      <c r="B65" s="62" t="s">
        <v>123</v>
      </c>
      <c r="C65" s="144" t="s">
        <v>207</v>
      </c>
      <c r="D65" s="115"/>
      <c r="E65" s="118">
        <v>0</v>
      </c>
      <c r="F65" s="118">
        <v>0</v>
      </c>
      <c r="G65" s="151">
        <f>+E65+F65</f>
        <v>0</v>
      </c>
      <c r="H65" s="118"/>
      <c r="I65" s="118">
        <v>0</v>
      </c>
      <c r="J65" s="118">
        <v>0</v>
      </c>
      <c r="K65" s="157">
        <f t="shared" si="0"/>
        <v>0</v>
      </c>
    </row>
    <row r="66" spans="1:11" ht="15.75">
      <c r="A66" s="5"/>
      <c r="B66" s="62" t="s">
        <v>124</v>
      </c>
      <c r="C66" s="144" t="s">
        <v>208</v>
      </c>
      <c r="D66" s="140"/>
      <c r="E66" s="118">
        <v>66621</v>
      </c>
      <c r="F66" s="118">
        <v>0</v>
      </c>
      <c r="G66" s="151">
        <f>+E66+F66</f>
        <v>66621</v>
      </c>
      <c r="H66" s="118"/>
      <c r="I66" s="118">
        <v>64904</v>
      </c>
      <c r="J66" s="118">
        <v>0</v>
      </c>
      <c r="K66" s="157">
        <f t="shared" si="0"/>
        <v>64904</v>
      </c>
    </row>
    <row r="67" spans="1:11" ht="15.75">
      <c r="A67" s="5"/>
      <c r="B67" s="65" t="s">
        <v>31</v>
      </c>
      <c r="C67" s="143" t="s">
        <v>209</v>
      </c>
      <c r="D67" s="141" t="s">
        <v>131</v>
      </c>
      <c r="E67" s="118">
        <v>0</v>
      </c>
      <c r="F67" s="118">
        <v>0</v>
      </c>
      <c r="G67" s="152">
        <f t="shared" si="1"/>
        <v>0</v>
      </c>
      <c r="H67" s="118"/>
      <c r="I67" s="118">
        <v>0</v>
      </c>
      <c r="J67" s="118">
        <v>0</v>
      </c>
      <c r="K67" s="158">
        <f t="shared" si="0"/>
        <v>0</v>
      </c>
    </row>
    <row r="68" spans="1:11" ht="15.75">
      <c r="A68" s="5"/>
      <c r="B68" s="65" t="s">
        <v>32</v>
      </c>
      <c r="C68" s="143" t="s">
        <v>210</v>
      </c>
      <c r="D68" s="141"/>
      <c r="E68" s="119">
        <f>SUM(E69:E70)</f>
        <v>195236</v>
      </c>
      <c r="F68" s="119">
        <f>SUM(F69:F70)</f>
        <v>0</v>
      </c>
      <c r="G68" s="152">
        <f t="shared" si="1"/>
        <v>195236</v>
      </c>
      <c r="H68" s="119"/>
      <c r="I68" s="119">
        <f>SUM(I69:I70)</f>
        <v>183830</v>
      </c>
      <c r="J68" s="119">
        <f>SUM(J69:J70)</f>
        <v>0</v>
      </c>
      <c r="K68" s="158">
        <f t="shared" si="0"/>
        <v>183830</v>
      </c>
    </row>
    <row r="69" spans="1:11" ht="15.75">
      <c r="A69" s="5"/>
      <c r="B69" s="62" t="s">
        <v>150</v>
      </c>
      <c r="C69" s="68" t="s">
        <v>211</v>
      </c>
      <c r="D69" s="101"/>
      <c r="E69" s="118">
        <v>0</v>
      </c>
      <c r="F69" s="118">
        <v>0</v>
      </c>
      <c r="G69" s="151">
        <f t="shared" si="1"/>
        <v>0</v>
      </c>
      <c r="H69" s="118"/>
      <c r="I69" s="118">
        <v>0</v>
      </c>
      <c r="J69" s="118">
        <v>0</v>
      </c>
      <c r="K69" s="157">
        <f t="shared" si="0"/>
        <v>0</v>
      </c>
    </row>
    <row r="70" spans="1:11" ht="15.75">
      <c r="A70" s="5"/>
      <c r="B70" s="62" t="s">
        <v>151</v>
      </c>
      <c r="C70" s="68" t="s">
        <v>212</v>
      </c>
      <c r="D70" s="115" t="s">
        <v>154</v>
      </c>
      <c r="E70" s="118">
        <v>195236</v>
      </c>
      <c r="F70" s="118">
        <v>0</v>
      </c>
      <c r="G70" s="151">
        <f>+E70+F70</f>
        <v>195236</v>
      </c>
      <c r="H70" s="118"/>
      <c r="I70" s="118">
        <v>183830</v>
      </c>
      <c r="J70" s="118">
        <v>0</v>
      </c>
      <c r="K70" s="157">
        <f t="shared" si="0"/>
        <v>183830</v>
      </c>
    </row>
    <row r="71" spans="1:11" ht="15.75">
      <c r="A71" s="5"/>
      <c r="B71" s="65" t="s">
        <v>33</v>
      </c>
      <c r="C71" s="66" t="s">
        <v>213</v>
      </c>
      <c r="D71" s="115"/>
      <c r="E71" s="118"/>
      <c r="F71" s="118"/>
      <c r="G71" s="151"/>
      <c r="H71" s="119"/>
      <c r="I71" s="118"/>
      <c r="J71" s="118"/>
      <c r="K71" s="159"/>
    </row>
    <row r="72" spans="1:11" ht="15.75">
      <c r="A72" s="5"/>
      <c r="B72" s="65"/>
      <c r="C72" s="66" t="s">
        <v>157</v>
      </c>
      <c r="D72" s="115" t="s">
        <v>152</v>
      </c>
      <c r="E72" s="119">
        <f>+SUM(E73:E74)</f>
        <v>3366</v>
      </c>
      <c r="F72" s="119">
        <f>+SUM(F73:F74)</f>
        <v>0</v>
      </c>
      <c r="G72" s="152">
        <f>E72+F72</f>
        <v>3366</v>
      </c>
      <c r="H72" s="119"/>
      <c r="I72" s="119">
        <f>+SUM(I73:I74)</f>
        <v>3298</v>
      </c>
      <c r="J72" s="119">
        <f>+SUM(J73:J74)</f>
        <v>0</v>
      </c>
      <c r="K72" s="158">
        <f>I72+J72</f>
        <v>3298</v>
      </c>
    </row>
    <row r="73" spans="1:11" ht="15.75">
      <c r="A73" s="5"/>
      <c r="B73" s="97" t="s">
        <v>121</v>
      </c>
      <c r="C73" s="131" t="s">
        <v>214</v>
      </c>
      <c r="D73" s="115"/>
      <c r="E73" s="153">
        <v>3366</v>
      </c>
      <c r="F73" s="153">
        <v>0</v>
      </c>
      <c r="G73" s="154">
        <f>+E73+F73</f>
        <v>3366</v>
      </c>
      <c r="H73" s="119"/>
      <c r="I73" s="153">
        <v>3298</v>
      </c>
      <c r="J73" s="153">
        <v>0</v>
      </c>
      <c r="K73" s="160">
        <f>I73+J73</f>
        <v>3298</v>
      </c>
    </row>
    <row r="74" spans="1:11" ht="15.75">
      <c r="A74" s="5"/>
      <c r="B74" s="97" t="s">
        <v>122</v>
      </c>
      <c r="C74" s="131" t="s">
        <v>215</v>
      </c>
      <c r="D74" s="115"/>
      <c r="E74" s="153">
        <v>0</v>
      </c>
      <c r="F74" s="153">
        <v>0</v>
      </c>
      <c r="G74" s="154">
        <f>+E74+F74</f>
        <v>0</v>
      </c>
      <c r="H74" s="119"/>
      <c r="I74" s="153">
        <v>0</v>
      </c>
      <c r="J74" s="153">
        <v>0</v>
      </c>
      <c r="K74" s="160">
        <f>I74+J74</f>
        <v>0</v>
      </c>
    </row>
    <row r="75" spans="1:11" ht="15.75">
      <c r="A75" s="64"/>
      <c r="B75" s="66" t="s">
        <v>135</v>
      </c>
      <c r="C75" s="66" t="s">
        <v>216</v>
      </c>
      <c r="D75" s="115" t="s">
        <v>153</v>
      </c>
      <c r="E75" s="120">
        <v>570039</v>
      </c>
      <c r="F75" s="120">
        <v>21479</v>
      </c>
      <c r="G75" s="150">
        <f>+E75+F75</f>
        <v>591518</v>
      </c>
      <c r="H75" s="120"/>
      <c r="I75" s="120">
        <v>585283</v>
      </c>
      <c r="J75" s="120">
        <v>18056</v>
      </c>
      <c r="K75" s="123">
        <f t="shared" si="0"/>
        <v>603339</v>
      </c>
    </row>
    <row r="76" spans="1:11" ht="15.75">
      <c r="A76" s="5"/>
      <c r="B76" s="7"/>
      <c r="C76" s="68"/>
      <c r="D76" s="101"/>
      <c r="E76" s="118"/>
      <c r="F76" s="118"/>
      <c r="G76" s="151"/>
      <c r="H76" s="174"/>
      <c r="I76" s="118"/>
      <c r="J76" s="118"/>
      <c r="K76" s="157"/>
    </row>
    <row r="77" spans="1:11" ht="15.75">
      <c r="A77" s="71"/>
      <c r="B77" s="72"/>
      <c r="C77" s="73" t="s">
        <v>158</v>
      </c>
      <c r="D77" s="116"/>
      <c r="E77" s="155">
        <f>E75+E64+E63+E59+E54+E49+E46+E41+E38+E37+E30+E26+E22+E21+E10+E9+E68+E72+E67</f>
        <v>69006821</v>
      </c>
      <c r="F77" s="155">
        <f>F75+F64+F63+F59+F54+F49+F46+F41+F38+F37+F30+F26+F22+F21+F10+F9+F68+F72+F67</f>
        <v>30593751</v>
      </c>
      <c r="G77" s="156">
        <f>+E77+F77</f>
        <v>99600572</v>
      </c>
      <c r="H77" s="155"/>
      <c r="I77" s="155">
        <f>I75+I64+I63+I59+I54+I49+I46+I41+I38+I37+I30+I26+I22+I21+I10+I9+I68+I72+I67</f>
        <v>66167630</v>
      </c>
      <c r="J77" s="155">
        <f>J75+J64+J63+J59+J54+J49+J46+J41+J38+J37+J30+J26+J22+J21+J10+J9+J68+J72+J67</f>
        <v>29141833</v>
      </c>
      <c r="K77" s="161">
        <f>+I77+J77</f>
        <v>95309463</v>
      </c>
    </row>
    <row r="78" spans="1:11" ht="15.75" customHeight="1">
      <c r="A78" s="79"/>
      <c r="B78" s="79"/>
      <c r="C78" s="80"/>
      <c r="D78" s="81"/>
      <c r="I78" s="82"/>
      <c r="J78" s="82"/>
      <c r="K78" s="82"/>
    </row>
    <row r="79" spans="1:11" ht="15.75" customHeight="1">
      <c r="A79" s="79"/>
      <c r="B79" s="79"/>
      <c r="C79" s="80"/>
      <c r="D79" s="81"/>
      <c r="I79" s="82"/>
      <c r="J79" s="82"/>
      <c r="K79" s="82"/>
    </row>
    <row r="80" spans="1:11" ht="15.75" customHeight="1">
      <c r="A80" s="79"/>
      <c r="B80" s="79"/>
      <c r="C80" s="80"/>
      <c r="D80" s="81"/>
      <c r="I80" s="82"/>
      <c r="J80" s="82"/>
      <c r="K80" s="82"/>
    </row>
    <row r="81" spans="1:11" ht="12.75">
      <c r="A81" s="79"/>
      <c r="B81" s="79"/>
      <c r="C81" s="80"/>
      <c r="D81" s="81"/>
      <c r="I81" s="82"/>
      <c r="J81" s="82"/>
      <c r="K81" s="82"/>
    </row>
    <row r="82" spans="1:11" ht="12.75">
      <c r="A82" s="79"/>
      <c r="B82" s="79"/>
      <c r="C82" s="80"/>
      <c r="D82" s="81"/>
      <c r="I82" s="82"/>
      <c r="J82" s="82"/>
      <c r="K82" s="82"/>
    </row>
    <row r="83" spans="1:11" ht="12.75">
      <c r="A83" s="79"/>
      <c r="B83" s="79"/>
      <c r="C83" s="80"/>
      <c r="D83" s="81"/>
      <c r="I83" s="82"/>
      <c r="J83" s="82"/>
      <c r="K83" s="82"/>
    </row>
    <row r="84" spans="1:11" ht="12.75">
      <c r="A84" s="79"/>
      <c r="B84" s="79"/>
      <c r="C84" s="80"/>
      <c r="D84" s="81"/>
      <c r="I84" s="82"/>
      <c r="J84" s="82"/>
      <c r="K84" s="82"/>
    </row>
    <row r="85" spans="1:11" ht="12.75">
      <c r="A85" s="79"/>
      <c r="B85" s="79"/>
      <c r="C85" s="80"/>
      <c r="D85" s="81"/>
      <c r="I85" s="82"/>
      <c r="J85" s="82"/>
      <c r="K85" s="82"/>
    </row>
    <row r="86" spans="1:11" ht="12.75">
      <c r="A86" s="79"/>
      <c r="B86" s="79"/>
      <c r="C86" s="80"/>
      <c r="D86" s="81"/>
      <c r="I86" s="82"/>
      <c r="J86" s="82"/>
      <c r="K86" s="82"/>
    </row>
    <row r="87" spans="1:11" ht="18.75">
      <c r="A87" s="179"/>
      <c r="B87" s="180"/>
      <c r="C87" s="180"/>
      <c r="D87" s="180"/>
      <c r="E87" s="180"/>
      <c r="F87" s="180"/>
      <c r="G87" s="180"/>
      <c r="H87" s="180"/>
      <c r="I87" s="180"/>
      <c r="J87" s="180"/>
      <c r="K87" s="180"/>
    </row>
    <row r="88" spans="1:11" ht="12.75">
      <c r="A88" s="79"/>
      <c r="B88" s="79"/>
      <c r="C88" s="80"/>
      <c r="D88" s="81"/>
      <c r="I88" s="82"/>
      <c r="J88" s="82"/>
      <c r="K88" s="82"/>
    </row>
    <row r="89" spans="1:11" ht="12.75">
      <c r="A89" s="79"/>
      <c r="B89" s="79"/>
      <c r="C89" s="80"/>
      <c r="D89" s="81"/>
      <c r="I89" s="82"/>
      <c r="J89" s="82"/>
      <c r="K89" s="82"/>
    </row>
    <row r="90" spans="1:11" ht="12.75">
      <c r="A90" s="79"/>
      <c r="B90" s="79"/>
      <c r="C90" s="80"/>
      <c r="D90" s="81"/>
      <c r="I90" s="82"/>
      <c r="J90" s="82"/>
      <c r="K90" s="82"/>
    </row>
    <row r="91" spans="1:11" ht="12.75">
      <c r="A91" s="79"/>
      <c r="B91" s="79"/>
      <c r="C91" s="80"/>
      <c r="D91" s="81"/>
      <c r="I91" s="82"/>
      <c r="J91" s="82"/>
      <c r="K91" s="82"/>
    </row>
    <row r="92" spans="1:11" ht="12.75">
      <c r="A92" s="79"/>
      <c r="B92" s="79"/>
      <c r="C92" s="80"/>
      <c r="D92" s="81"/>
      <c r="I92" s="82"/>
      <c r="J92" s="82"/>
      <c r="K92" s="82"/>
    </row>
    <row r="93" spans="1:11" ht="12.75">
      <c r="A93" s="79"/>
      <c r="B93" s="79"/>
      <c r="C93" s="80"/>
      <c r="D93" s="81"/>
      <c r="I93" s="82"/>
      <c r="J93" s="82"/>
      <c r="K93" s="82"/>
    </row>
    <row r="94" spans="1:11" ht="12.75">
      <c r="A94" s="79"/>
      <c r="B94" s="79"/>
      <c r="C94" s="80"/>
      <c r="D94" s="81"/>
      <c r="I94" s="82"/>
      <c r="J94" s="82"/>
      <c r="K94" s="82"/>
    </row>
    <row r="95" spans="1:11" ht="12.75">
      <c r="A95" s="79"/>
      <c r="B95" s="79"/>
      <c r="C95" s="80"/>
      <c r="D95" s="81"/>
      <c r="I95" s="82"/>
      <c r="J95" s="82"/>
      <c r="K95" s="82"/>
    </row>
    <row r="96" spans="1:11" ht="12.75">
      <c r="A96" s="83"/>
      <c r="B96" s="83"/>
      <c r="C96" s="84"/>
      <c r="D96" s="85"/>
      <c r="E96" s="10"/>
      <c r="F96" s="10"/>
      <c r="G96" s="10"/>
      <c r="H96" s="10"/>
      <c r="I96" s="86"/>
      <c r="J96" s="86"/>
      <c r="K96" s="86"/>
    </row>
    <row r="97" spans="1:11" ht="12.75">
      <c r="A97" s="79"/>
      <c r="B97" s="79"/>
      <c r="C97" s="80"/>
      <c r="D97" s="81"/>
      <c r="I97" s="82"/>
      <c r="J97" s="82"/>
      <c r="K97" s="82"/>
    </row>
  </sheetData>
  <sheetProtection/>
  <mergeCells count="1">
    <mergeCell ref="A87:K87"/>
  </mergeCells>
  <printOptions horizontalCentered="1"/>
  <pageMargins left="0.5905511811023623" right="0.3937007874015748" top="0.984251968503937" bottom="0.5905511811023623" header="0.5118110236220472" footer="0.3937007874015748"/>
  <pageSetup fitToHeight="1" fitToWidth="1" horizontalDpi="600" verticalDpi="600" orientation="portrait" paperSize="9" scale="50" r:id="rId1"/>
  <headerFooter alignWithMargins="0">
    <oddFooter xml:space="preserve">&amp;C&amp;"Times New Roman,Kalın"3&amp;R&amp;"Times New Roman,İtalik"(Yetkili İmza / Kaşe)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="70" zoomScaleNormal="70" zoomScalePageLayoutView="0" workbookViewId="0" topLeftCell="A1">
      <pane xSplit="3" ySplit="8" topLeftCell="D9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D9" sqref="D9"/>
    </sheetView>
  </sheetViews>
  <sheetFormatPr defaultColWidth="9.140625" defaultRowHeight="12.75"/>
  <cols>
    <col min="1" max="1" width="1.421875" style="4" customWidth="1"/>
    <col min="2" max="2" width="7.8515625" style="4" customWidth="1"/>
    <col min="3" max="3" width="82.7109375" style="4" customWidth="1"/>
    <col min="4" max="4" width="16.7109375" style="89" customWidth="1"/>
    <col min="5" max="5" width="13.7109375" style="4" customWidth="1"/>
    <col min="6" max="6" width="13.7109375" style="74" customWidth="1"/>
    <col min="7" max="7" width="13.7109375" style="4" customWidth="1"/>
    <col min="8" max="8" width="1.28515625" style="4" customWidth="1"/>
    <col min="9" max="11" width="13.7109375" style="4" customWidth="1"/>
    <col min="12" max="12" width="9.140625" style="4" customWidth="1"/>
    <col min="13" max="13" width="10.57421875" style="4" bestFit="1" customWidth="1"/>
    <col min="14" max="16384" width="9.140625" style="4" customWidth="1"/>
  </cols>
  <sheetData>
    <row r="1" spans="1:11" ht="17.25" customHeight="1">
      <c r="A1" s="1"/>
      <c r="B1" s="2"/>
      <c r="C1" s="2"/>
      <c r="D1" s="2"/>
      <c r="E1" s="2"/>
      <c r="F1" s="46"/>
      <c r="G1" s="2"/>
      <c r="H1" s="2"/>
      <c r="I1" s="2"/>
      <c r="J1" s="2"/>
      <c r="K1" s="3"/>
    </row>
    <row r="2" spans="1:11" ht="17.25" customHeight="1">
      <c r="A2" s="5"/>
      <c r="B2" s="22" t="s">
        <v>0</v>
      </c>
      <c r="C2" s="90"/>
      <c r="D2" s="90"/>
      <c r="E2" s="90"/>
      <c r="F2" s="90"/>
      <c r="G2" s="90"/>
      <c r="H2" s="90"/>
      <c r="I2" s="90"/>
      <c r="J2" s="90"/>
      <c r="K2" s="91"/>
    </row>
    <row r="3" spans="1:11" ht="17.25" customHeight="1">
      <c r="A3" s="5"/>
      <c r="B3" s="6" t="str">
        <f>+Assets!B3</f>
        <v>UNCONSOLIDATED BALANCE SHEETS AT 31 MARCH 2010 AND 31 DECEMBER 2009</v>
      </c>
      <c r="C3" s="7"/>
      <c r="D3" s="7"/>
      <c r="E3" s="7"/>
      <c r="F3" s="7"/>
      <c r="G3" s="7"/>
      <c r="H3" s="7"/>
      <c r="I3" s="7"/>
      <c r="J3" s="7"/>
      <c r="K3" s="23"/>
    </row>
    <row r="4" spans="1:11" ht="17.25" customHeight="1">
      <c r="A4" s="5"/>
      <c r="B4" s="24" t="s">
        <v>331</v>
      </c>
      <c r="C4" s="24"/>
      <c r="D4" s="7"/>
      <c r="E4" s="25"/>
      <c r="F4" s="25"/>
      <c r="G4" s="25"/>
      <c r="H4" s="25"/>
      <c r="I4" s="25"/>
      <c r="J4" s="25"/>
      <c r="K4" s="9"/>
    </row>
    <row r="5" spans="1:11" ht="17.25" customHeight="1">
      <c r="A5" s="5"/>
      <c r="B5" s="7"/>
      <c r="C5" s="8"/>
      <c r="D5" s="8"/>
      <c r="E5" s="29"/>
      <c r="F5" s="25"/>
      <c r="G5" s="25"/>
      <c r="H5" s="25"/>
      <c r="I5" s="25"/>
      <c r="J5" s="25"/>
      <c r="K5" s="9"/>
    </row>
    <row r="6" spans="1:11" ht="15.75" customHeight="1">
      <c r="A6" s="47"/>
      <c r="B6" s="48"/>
      <c r="C6" s="48"/>
      <c r="D6" s="100"/>
      <c r="E6" s="49"/>
      <c r="F6" s="50" t="s">
        <v>160</v>
      </c>
      <c r="G6" s="50"/>
      <c r="H6" s="51"/>
      <c r="I6" s="50"/>
      <c r="J6" s="50" t="s">
        <v>161</v>
      </c>
      <c r="K6" s="52"/>
    </row>
    <row r="7" spans="1:11" ht="15.75" customHeight="1">
      <c r="A7" s="5"/>
      <c r="B7" s="7"/>
      <c r="C7" s="53" t="s">
        <v>277</v>
      </c>
      <c r="D7" s="101" t="s">
        <v>162</v>
      </c>
      <c r="E7" s="54"/>
      <c r="F7" s="55" t="s">
        <v>346</v>
      </c>
      <c r="G7" s="56"/>
      <c r="H7" s="57"/>
      <c r="I7" s="55"/>
      <c r="J7" s="55" t="s">
        <v>344</v>
      </c>
      <c r="K7" s="58"/>
    </row>
    <row r="8" spans="1:11" ht="15.75" customHeight="1">
      <c r="A8" s="26"/>
      <c r="B8" s="8"/>
      <c r="C8" s="92"/>
      <c r="D8" s="102"/>
      <c r="E8" s="59" t="s">
        <v>336</v>
      </c>
      <c r="F8" s="59" t="s">
        <v>217</v>
      </c>
      <c r="G8" s="59" t="s">
        <v>218</v>
      </c>
      <c r="H8" s="59"/>
      <c r="I8" s="59" t="s">
        <v>336</v>
      </c>
      <c r="J8" s="59" t="s">
        <v>217</v>
      </c>
      <c r="K8" s="27" t="s">
        <v>218</v>
      </c>
    </row>
    <row r="9" spans="1:11" ht="15.75">
      <c r="A9" s="60"/>
      <c r="B9" s="61" t="s">
        <v>1</v>
      </c>
      <c r="C9" s="61" t="s">
        <v>219</v>
      </c>
      <c r="D9" s="112" t="s">
        <v>72</v>
      </c>
      <c r="E9" s="162">
        <f>+SUM(E10:E11)</f>
        <v>38231181</v>
      </c>
      <c r="F9" s="162">
        <f>+SUM(F10:F11)</f>
        <v>21277703</v>
      </c>
      <c r="G9" s="163">
        <f>E9+F9</f>
        <v>59508884</v>
      </c>
      <c r="H9" s="120"/>
      <c r="I9" s="162">
        <f>+SUM(I10:I11)</f>
        <v>34554267</v>
      </c>
      <c r="J9" s="162">
        <f>+SUM(J10:J11)</f>
        <v>21297105</v>
      </c>
      <c r="K9" s="167">
        <f>I9+J9</f>
        <v>55851372</v>
      </c>
    </row>
    <row r="10" spans="1:11" ht="15.75">
      <c r="A10" s="64"/>
      <c r="B10" s="97" t="s">
        <v>2</v>
      </c>
      <c r="C10" s="97" t="s">
        <v>220</v>
      </c>
      <c r="D10" s="108" t="s">
        <v>335</v>
      </c>
      <c r="E10" s="153">
        <v>1483500</v>
      </c>
      <c r="F10" s="153">
        <v>939380</v>
      </c>
      <c r="G10" s="164">
        <f>E10+F10</f>
        <v>2422880</v>
      </c>
      <c r="H10" s="120"/>
      <c r="I10" s="153">
        <v>1338666</v>
      </c>
      <c r="J10" s="153">
        <v>1227130</v>
      </c>
      <c r="K10" s="168">
        <f>I10+J10</f>
        <v>2565796</v>
      </c>
    </row>
    <row r="11" spans="1:14" ht="15.75">
      <c r="A11" s="64"/>
      <c r="B11" s="97" t="s">
        <v>3</v>
      </c>
      <c r="C11" s="97" t="s">
        <v>178</v>
      </c>
      <c r="D11" s="108"/>
      <c r="E11" s="153">
        <v>36747681</v>
      </c>
      <c r="F11" s="153">
        <v>20338323</v>
      </c>
      <c r="G11" s="164">
        <f>E11+F11</f>
        <v>57086004</v>
      </c>
      <c r="H11" s="120"/>
      <c r="I11" s="153">
        <v>33215601</v>
      </c>
      <c r="J11" s="153">
        <v>20069975</v>
      </c>
      <c r="K11" s="168">
        <f>I11+J11</f>
        <v>53285576</v>
      </c>
      <c r="M11" s="127"/>
      <c r="N11" s="127"/>
    </row>
    <row r="12" spans="1:11" ht="15.75">
      <c r="A12" s="64"/>
      <c r="B12" s="65" t="s">
        <v>5</v>
      </c>
      <c r="C12" s="66" t="s">
        <v>221</v>
      </c>
      <c r="D12" s="108" t="s">
        <v>74</v>
      </c>
      <c r="E12" s="120">
        <v>204081</v>
      </c>
      <c r="F12" s="120">
        <v>130871</v>
      </c>
      <c r="G12" s="121">
        <f aca="true" t="shared" si="0" ref="G12:G71">E12+F12</f>
        <v>334952</v>
      </c>
      <c r="H12" s="120"/>
      <c r="I12" s="120">
        <v>185355</v>
      </c>
      <c r="J12" s="120">
        <v>117850</v>
      </c>
      <c r="K12" s="169">
        <f aca="true" t="shared" si="1" ref="K12:K71">I12+J12</f>
        <v>303205</v>
      </c>
    </row>
    <row r="13" spans="1:11" ht="15.75">
      <c r="A13" s="64"/>
      <c r="B13" s="65" t="s">
        <v>12</v>
      </c>
      <c r="C13" s="66" t="s">
        <v>222</v>
      </c>
      <c r="D13" s="108" t="s">
        <v>126</v>
      </c>
      <c r="E13" s="120">
        <v>61365</v>
      </c>
      <c r="F13" s="120">
        <v>9013062</v>
      </c>
      <c r="G13" s="121">
        <f t="shared" si="0"/>
        <v>9074427</v>
      </c>
      <c r="H13" s="120"/>
      <c r="I13" s="120">
        <v>137180</v>
      </c>
      <c r="J13" s="120">
        <v>8015152</v>
      </c>
      <c r="K13" s="169">
        <f t="shared" si="1"/>
        <v>8152332</v>
      </c>
    </row>
    <row r="14" spans="1:11" ht="15.75">
      <c r="A14" s="64"/>
      <c r="B14" s="65" t="s">
        <v>13</v>
      </c>
      <c r="C14" s="66" t="s">
        <v>223</v>
      </c>
      <c r="D14" s="108"/>
      <c r="E14" s="120">
        <f>SUM(E15:E17)</f>
        <v>10910771</v>
      </c>
      <c r="F14" s="120">
        <f>SUM(F15:F17)</f>
        <v>1037811</v>
      </c>
      <c r="G14" s="121">
        <f t="shared" si="0"/>
        <v>11948582</v>
      </c>
      <c r="H14" s="120"/>
      <c r="I14" s="120">
        <f>SUM(I15:I17)</f>
        <v>12559585</v>
      </c>
      <c r="J14" s="120">
        <f>SUM(J15:J17)</f>
        <v>871523</v>
      </c>
      <c r="K14" s="169">
        <f t="shared" si="1"/>
        <v>13431108</v>
      </c>
    </row>
    <row r="15" spans="1:11" ht="15.75">
      <c r="A15" s="64"/>
      <c r="B15" s="62" t="s">
        <v>14</v>
      </c>
      <c r="C15" s="68" t="s">
        <v>224</v>
      </c>
      <c r="D15" s="108"/>
      <c r="E15" s="118">
        <v>0</v>
      </c>
      <c r="F15" s="118">
        <v>0</v>
      </c>
      <c r="G15" s="164">
        <f t="shared" si="0"/>
        <v>0</v>
      </c>
      <c r="H15" s="118"/>
      <c r="I15" s="118">
        <v>0</v>
      </c>
      <c r="J15" s="118">
        <v>200854</v>
      </c>
      <c r="K15" s="168">
        <f t="shared" si="1"/>
        <v>200854</v>
      </c>
    </row>
    <row r="16" spans="1:11" ht="15.75">
      <c r="A16" s="64"/>
      <c r="B16" s="62" t="s">
        <v>15</v>
      </c>
      <c r="C16" s="68" t="s">
        <v>225</v>
      </c>
      <c r="D16" s="108"/>
      <c r="E16" s="118">
        <v>0</v>
      </c>
      <c r="F16" s="118">
        <v>0</v>
      </c>
      <c r="G16" s="164">
        <f t="shared" si="0"/>
        <v>0</v>
      </c>
      <c r="H16" s="118"/>
      <c r="I16" s="118">
        <v>0</v>
      </c>
      <c r="J16" s="118">
        <v>0</v>
      </c>
      <c r="K16" s="168">
        <f t="shared" si="1"/>
        <v>0</v>
      </c>
    </row>
    <row r="17" spans="1:11" ht="15.75">
      <c r="A17" s="64"/>
      <c r="B17" s="62" t="s">
        <v>52</v>
      </c>
      <c r="C17" s="68" t="s">
        <v>226</v>
      </c>
      <c r="D17" s="108"/>
      <c r="E17" s="118">
        <v>10910771</v>
      </c>
      <c r="F17" s="118">
        <v>1037811</v>
      </c>
      <c r="G17" s="164">
        <f t="shared" si="0"/>
        <v>11948582</v>
      </c>
      <c r="H17" s="118"/>
      <c r="I17" s="118">
        <v>12559585</v>
      </c>
      <c r="J17" s="118">
        <v>670669</v>
      </c>
      <c r="K17" s="168">
        <f t="shared" si="1"/>
        <v>13230254</v>
      </c>
    </row>
    <row r="18" spans="1:11" ht="15.75">
      <c r="A18" s="64"/>
      <c r="B18" s="65" t="s">
        <v>16</v>
      </c>
      <c r="C18" s="66" t="s">
        <v>227</v>
      </c>
      <c r="D18" s="108"/>
      <c r="E18" s="120">
        <f>SUM(E19:E21)</f>
        <v>0</v>
      </c>
      <c r="F18" s="120">
        <f>SUM(F19:F21)</f>
        <v>0</v>
      </c>
      <c r="G18" s="121">
        <f t="shared" si="0"/>
        <v>0</v>
      </c>
      <c r="H18" s="120"/>
      <c r="I18" s="120">
        <f>SUM(I19:I21)</f>
        <v>0</v>
      </c>
      <c r="J18" s="120">
        <f>SUM(J19:J21)</f>
        <v>0</v>
      </c>
      <c r="K18" s="169">
        <f t="shared" si="1"/>
        <v>0</v>
      </c>
    </row>
    <row r="19" spans="1:11" ht="15.75">
      <c r="A19" s="5"/>
      <c r="B19" s="62" t="s">
        <v>17</v>
      </c>
      <c r="C19" s="7" t="s">
        <v>228</v>
      </c>
      <c r="D19" s="113"/>
      <c r="E19" s="118">
        <v>0</v>
      </c>
      <c r="F19" s="118">
        <v>0</v>
      </c>
      <c r="G19" s="164">
        <f t="shared" si="0"/>
        <v>0</v>
      </c>
      <c r="H19" s="118"/>
      <c r="I19" s="118">
        <v>0</v>
      </c>
      <c r="J19" s="118">
        <v>0</v>
      </c>
      <c r="K19" s="168">
        <f t="shared" si="1"/>
        <v>0</v>
      </c>
    </row>
    <row r="20" spans="1:11" ht="15.75">
      <c r="A20" s="5"/>
      <c r="B20" s="62" t="s">
        <v>18</v>
      </c>
      <c r="C20" s="7" t="s">
        <v>229</v>
      </c>
      <c r="D20" s="113"/>
      <c r="E20" s="118">
        <v>0</v>
      </c>
      <c r="F20" s="118">
        <v>0</v>
      </c>
      <c r="G20" s="164">
        <f t="shared" si="0"/>
        <v>0</v>
      </c>
      <c r="H20" s="118"/>
      <c r="I20" s="118">
        <v>0</v>
      </c>
      <c r="J20" s="118">
        <v>0</v>
      </c>
      <c r="K20" s="168">
        <f t="shared" si="1"/>
        <v>0</v>
      </c>
    </row>
    <row r="21" spans="1:11" ht="15.75">
      <c r="A21" s="5"/>
      <c r="B21" s="62" t="s">
        <v>88</v>
      </c>
      <c r="C21" s="7" t="s">
        <v>230</v>
      </c>
      <c r="D21" s="113"/>
      <c r="E21" s="118">
        <v>0</v>
      </c>
      <c r="F21" s="118">
        <v>0</v>
      </c>
      <c r="G21" s="164">
        <f t="shared" si="0"/>
        <v>0</v>
      </c>
      <c r="H21" s="118"/>
      <c r="I21" s="118">
        <v>0</v>
      </c>
      <c r="J21" s="118">
        <v>0</v>
      </c>
      <c r="K21" s="157">
        <f t="shared" si="1"/>
        <v>0</v>
      </c>
    </row>
    <row r="22" spans="1:11" ht="15.75">
      <c r="A22" s="64"/>
      <c r="B22" s="65" t="s">
        <v>19</v>
      </c>
      <c r="C22" s="66" t="s">
        <v>231</v>
      </c>
      <c r="D22" s="108"/>
      <c r="E22" s="120">
        <f>+SUM(E23:E24)</f>
        <v>0</v>
      </c>
      <c r="F22" s="120">
        <f>+SUM(F23:F24)</f>
        <v>0</v>
      </c>
      <c r="G22" s="121">
        <f t="shared" si="0"/>
        <v>0</v>
      </c>
      <c r="H22" s="120"/>
      <c r="I22" s="120">
        <f>+SUM(I23:I24)</f>
        <v>0</v>
      </c>
      <c r="J22" s="120">
        <f>+SUM(J23:J24)</f>
        <v>0</v>
      </c>
      <c r="K22" s="123">
        <f t="shared" si="1"/>
        <v>0</v>
      </c>
    </row>
    <row r="23" spans="1:11" ht="15.75">
      <c r="A23" s="64"/>
      <c r="B23" s="97" t="s">
        <v>20</v>
      </c>
      <c r="C23" s="131" t="s">
        <v>232</v>
      </c>
      <c r="D23" s="108"/>
      <c r="E23" s="153">
        <v>0</v>
      </c>
      <c r="F23" s="153">
        <v>0</v>
      </c>
      <c r="G23" s="165">
        <f t="shared" si="0"/>
        <v>0</v>
      </c>
      <c r="H23" s="153"/>
      <c r="I23" s="153">
        <v>0</v>
      </c>
      <c r="J23" s="153">
        <v>0</v>
      </c>
      <c r="K23" s="160">
        <f t="shared" si="1"/>
        <v>0</v>
      </c>
    </row>
    <row r="24" spans="1:11" ht="15.75">
      <c r="A24" s="64"/>
      <c r="B24" s="97" t="s">
        <v>21</v>
      </c>
      <c r="C24" s="131" t="s">
        <v>178</v>
      </c>
      <c r="D24" s="108"/>
      <c r="E24" s="153">
        <v>0</v>
      </c>
      <c r="F24" s="153">
        <v>0</v>
      </c>
      <c r="G24" s="165">
        <f t="shared" si="0"/>
        <v>0</v>
      </c>
      <c r="H24" s="153"/>
      <c r="I24" s="153">
        <v>0</v>
      </c>
      <c r="J24" s="153">
        <v>0</v>
      </c>
      <c r="K24" s="160">
        <f t="shared" si="1"/>
        <v>0</v>
      </c>
    </row>
    <row r="25" spans="1:11" ht="15.75">
      <c r="A25" s="64"/>
      <c r="B25" s="65" t="s">
        <v>22</v>
      </c>
      <c r="C25" s="66" t="s">
        <v>233</v>
      </c>
      <c r="D25" s="108"/>
      <c r="E25" s="120">
        <v>1444811</v>
      </c>
      <c r="F25" s="120">
        <v>19823</v>
      </c>
      <c r="G25" s="121">
        <f t="shared" si="0"/>
        <v>1464634</v>
      </c>
      <c r="H25" s="120"/>
      <c r="I25" s="120">
        <v>1197934</v>
      </c>
      <c r="J25" s="120">
        <v>9731</v>
      </c>
      <c r="K25" s="123">
        <f t="shared" si="1"/>
        <v>1207665</v>
      </c>
    </row>
    <row r="26" spans="1:11" ht="15.75">
      <c r="A26" s="64"/>
      <c r="B26" s="65" t="s">
        <v>23</v>
      </c>
      <c r="C26" s="70" t="s">
        <v>234</v>
      </c>
      <c r="D26" s="108" t="s">
        <v>75</v>
      </c>
      <c r="E26" s="120">
        <v>560637</v>
      </c>
      <c r="F26" s="120">
        <v>151967</v>
      </c>
      <c r="G26" s="121">
        <f t="shared" si="0"/>
        <v>712604</v>
      </c>
      <c r="H26" s="120"/>
      <c r="I26" s="120">
        <v>611197</v>
      </c>
      <c r="J26" s="120">
        <v>106339</v>
      </c>
      <c r="K26" s="123">
        <f t="shared" si="1"/>
        <v>717536</v>
      </c>
    </row>
    <row r="27" spans="1:11" ht="15.75">
      <c r="A27" s="64"/>
      <c r="B27" s="65" t="s">
        <v>24</v>
      </c>
      <c r="C27" s="66" t="s">
        <v>235</v>
      </c>
      <c r="D27" s="108"/>
      <c r="E27" s="120">
        <v>0</v>
      </c>
      <c r="F27" s="120">
        <v>0</v>
      </c>
      <c r="G27" s="121">
        <f t="shared" si="0"/>
        <v>0</v>
      </c>
      <c r="H27" s="120"/>
      <c r="I27" s="120">
        <v>0</v>
      </c>
      <c r="J27" s="120">
        <v>0</v>
      </c>
      <c r="K27" s="169">
        <f t="shared" si="1"/>
        <v>0</v>
      </c>
    </row>
    <row r="28" spans="1:11" ht="15.75">
      <c r="A28" s="64"/>
      <c r="B28" s="65" t="s">
        <v>25</v>
      </c>
      <c r="C28" s="70" t="s">
        <v>236</v>
      </c>
      <c r="D28" s="108" t="s">
        <v>76</v>
      </c>
      <c r="E28" s="120">
        <f>SUM(E29:E31)-E32</f>
        <v>9780</v>
      </c>
      <c r="F28" s="120">
        <f>SUM(F29:F31)-F32</f>
        <v>1801</v>
      </c>
      <c r="G28" s="121">
        <f t="shared" si="0"/>
        <v>11581</v>
      </c>
      <c r="H28" s="120"/>
      <c r="I28" s="120">
        <f>SUM(I29:I31)-I32</f>
        <v>9552</v>
      </c>
      <c r="J28" s="120">
        <f>SUM(J29:J31)-J32</f>
        <v>3191</v>
      </c>
      <c r="K28" s="169">
        <f t="shared" si="1"/>
        <v>12743</v>
      </c>
    </row>
    <row r="29" spans="1:11" ht="15.75">
      <c r="A29" s="5"/>
      <c r="B29" s="62" t="s">
        <v>63</v>
      </c>
      <c r="C29" s="7" t="s">
        <v>237</v>
      </c>
      <c r="D29" s="113"/>
      <c r="E29" s="118">
        <v>13125</v>
      </c>
      <c r="F29" s="118">
        <v>1847</v>
      </c>
      <c r="G29" s="164">
        <f t="shared" si="0"/>
        <v>14972</v>
      </c>
      <c r="H29" s="118"/>
      <c r="I29" s="118">
        <v>12895</v>
      </c>
      <c r="J29" s="118">
        <v>3314</v>
      </c>
      <c r="K29" s="168">
        <f t="shared" si="1"/>
        <v>16209</v>
      </c>
    </row>
    <row r="30" spans="1:11" ht="15.75">
      <c r="A30" s="5"/>
      <c r="B30" s="62" t="s">
        <v>64</v>
      </c>
      <c r="C30" s="7" t="s">
        <v>238</v>
      </c>
      <c r="D30" s="113"/>
      <c r="E30" s="118">
        <v>0</v>
      </c>
      <c r="F30" s="118">
        <v>0</v>
      </c>
      <c r="G30" s="164">
        <f t="shared" si="0"/>
        <v>0</v>
      </c>
      <c r="H30" s="118"/>
      <c r="I30" s="118">
        <v>0</v>
      </c>
      <c r="J30" s="118">
        <v>0</v>
      </c>
      <c r="K30" s="168">
        <f t="shared" si="1"/>
        <v>0</v>
      </c>
    </row>
    <row r="31" spans="1:11" ht="15.75">
      <c r="A31" s="5"/>
      <c r="B31" s="62" t="s">
        <v>91</v>
      </c>
      <c r="C31" s="7" t="s">
        <v>208</v>
      </c>
      <c r="D31" s="113"/>
      <c r="E31" s="118">
        <v>0</v>
      </c>
      <c r="F31" s="118">
        <v>0</v>
      </c>
      <c r="G31" s="164">
        <f t="shared" si="0"/>
        <v>0</v>
      </c>
      <c r="H31" s="118"/>
      <c r="I31" s="118">
        <v>0</v>
      </c>
      <c r="J31" s="118">
        <v>0</v>
      </c>
      <c r="K31" s="168">
        <f t="shared" si="1"/>
        <v>0</v>
      </c>
    </row>
    <row r="32" spans="1:11" ht="15.75">
      <c r="A32" s="5"/>
      <c r="B32" s="62" t="s">
        <v>92</v>
      </c>
      <c r="C32" s="7" t="s">
        <v>239</v>
      </c>
      <c r="D32" s="113"/>
      <c r="E32" s="118">
        <v>3345</v>
      </c>
      <c r="F32" s="118">
        <v>46</v>
      </c>
      <c r="G32" s="164">
        <f t="shared" si="0"/>
        <v>3391</v>
      </c>
      <c r="H32" s="118"/>
      <c r="I32" s="118">
        <v>3343</v>
      </c>
      <c r="J32" s="118">
        <v>123</v>
      </c>
      <c r="K32" s="168">
        <f t="shared" si="1"/>
        <v>3466</v>
      </c>
    </row>
    <row r="33" spans="1:11" ht="15.75">
      <c r="A33" s="64"/>
      <c r="B33" s="65" t="s">
        <v>80</v>
      </c>
      <c r="C33" s="70" t="s">
        <v>240</v>
      </c>
      <c r="D33" s="108" t="s">
        <v>77</v>
      </c>
      <c r="E33" s="120">
        <f>SUM(E34:E36)</f>
        <v>381301</v>
      </c>
      <c r="F33" s="120">
        <f>SUM(F34:F36)</f>
        <v>0</v>
      </c>
      <c r="G33" s="121">
        <f t="shared" si="0"/>
        <v>381301</v>
      </c>
      <c r="H33" s="120"/>
      <c r="I33" s="120">
        <f>SUM(I34:I36)</f>
        <v>390461</v>
      </c>
      <c r="J33" s="120">
        <f>SUM(J34:J36)</f>
        <v>0</v>
      </c>
      <c r="K33" s="169">
        <f t="shared" si="1"/>
        <v>390461</v>
      </c>
    </row>
    <row r="34" spans="1:11" ht="15.75">
      <c r="A34" s="5"/>
      <c r="B34" s="62" t="s">
        <v>81</v>
      </c>
      <c r="C34" s="7" t="s">
        <v>202</v>
      </c>
      <c r="D34" s="113"/>
      <c r="E34" s="118">
        <v>0</v>
      </c>
      <c r="F34" s="118">
        <v>0</v>
      </c>
      <c r="G34" s="164">
        <f t="shared" si="0"/>
        <v>0</v>
      </c>
      <c r="H34" s="118"/>
      <c r="I34" s="118">
        <v>0</v>
      </c>
      <c r="J34" s="118">
        <v>0</v>
      </c>
      <c r="K34" s="168">
        <f t="shared" si="1"/>
        <v>0</v>
      </c>
    </row>
    <row r="35" spans="1:11" ht="15.75">
      <c r="A35" s="5"/>
      <c r="B35" s="62" t="s">
        <v>82</v>
      </c>
      <c r="C35" s="7" t="s">
        <v>203</v>
      </c>
      <c r="D35" s="113"/>
      <c r="E35" s="118">
        <v>381301</v>
      </c>
      <c r="F35" s="118">
        <v>0</v>
      </c>
      <c r="G35" s="164">
        <f t="shared" si="0"/>
        <v>381301</v>
      </c>
      <c r="H35" s="118"/>
      <c r="I35" s="118">
        <v>390461</v>
      </c>
      <c r="J35" s="118">
        <v>0</v>
      </c>
      <c r="K35" s="168">
        <f t="shared" si="1"/>
        <v>390461</v>
      </c>
    </row>
    <row r="36" spans="1:11" ht="15.75">
      <c r="A36" s="5"/>
      <c r="B36" s="62" t="s">
        <v>83</v>
      </c>
      <c r="C36" s="7" t="s">
        <v>204</v>
      </c>
      <c r="D36" s="113"/>
      <c r="E36" s="118">
        <v>0</v>
      </c>
      <c r="F36" s="118">
        <v>0</v>
      </c>
      <c r="G36" s="164">
        <f t="shared" si="0"/>
        <v>0</v>
      </c>
      <c r="H36" s="118"/>
      <c r="I36" s="118">
        <v>0</v>
      </c>
      <c r="J36" s="118">
        <v>0</v>
      </c>
      <c r="K36" s="168">
        <f t="shared" si="1"/>
        <v>0</v>
      </c>
    </row>
    <row r="37" spans="1:11" ht="15.75">
      <c r="A37" s="64"/>
      <c r="B37" s="65" t="s">
        <v>84</v>
      </c>
      <c r="C37" s="66" t="s">
        <v>241</v>
      </c>
      <c r="D37" s="108" t="s">
        <v>78</v>
      </c>
      <c r="E37" s="120">
        <f>SUM(E38:E42)</f>
        <v>645899</v>
      </c>
      <c r="F37" s="120">
        <f>SUM(F38:F42)</f>
        <v>181750</v>
      </c>
      <c r="G37" s="121">
        <f t="shared" si="0"/>
        <v>827649</v>
      </c>
      <c r="H37" s="120"/>
      <c r="I37" s="120">
        <f>SUM(I38:I42)</f>
        <v>566561</v>
      </c>
      <c r="J37" s="120">
        <f>SUM(J38:J42)</f>
        <v>163386</v>
      </c>
      <c r="K37" s="169">
        <f t="shared" si="1"/>
        <v>729947</v>
      </c>
    </row>
    <row r="38" spans="1:11" ht="15.75">
      <c r="A38" s="5"/>
      <c r="B38" s="62" t="s">
        <v>66</v>
      </c>
      <c r="C38" s="68" t="s">
        <v>242</v>
      </c>
      <c r="D38" s="108"/>
      <c r="E38" s="118">
        <v>224903</v>
      </c>
      <c r="F38" s="118">
        <v>181539</v>
      </c>
      <c r="G38" s="164">
        <f t="shared" si="0"/>
        <v>406442</v>
      </c>
      <c r="H38" s="118"/>
      <c r="I38" s="118">
        <v>206274</v>
      </c>
      <c r="J38" s="118">
        <v>163014</v>
      </c>
      <c r="K38" s="168">
        <f t="shared" si="1"/>
        <v>369288</v>
      </c>
    </row>
    <row r="39" spans="1:11" ht="15.75">
      <c r="A39" s="5"/>
      <c r="B39" s="62" t="s">
        <v>67</v>
      </c>
      <c r="C39" s="7" t="s">
        <v>243</v>
      </c>
      <c r="D39" s="113"/>
      <c r="E39" s="118">
        <v>0</v>
      </c>
      <c r="F39" s="118">
        <v>0</v>
      </c>
      <c r="G39" s="164">
        <f t="shared" si="0"/>
        <v>0</v>
      </c>
      <c r="H39" s="118"/>
      <c r="I39" s="118">
        <v>0</v>
      </c>
      <c r="J39" s="118">
        <v>0</v>
      </c>
      <c r="K39" s="168">
        <f t="shared" si="1"/>
        <v>0</v>
      </c>
    </row>
    <row r="40" spans="1:11" ht="15.75">
      <c r="A40" s="5"/>
      <c r="B40" s="62" t="s">
        <v>85</v>
      </c>
      <c r="C40" s="7" t="s">
        <v>244</v>
      </c>
      <c r="D40" s="108"/>
      <c r="E40" s="118">
        <v>60527</v>
      </c>
      <c r="F40" s="118">
        <v>0</v>
      </c>
      <c r="G40" s="164">
        <f t="shared" si="0"/>
        <v>60527</v>
      </c>
      <c r="H40" s="118"/>
      <c r="I40" s="118">
        <v>58061</v>
      </c>
      <c r="J40" s="118">
        <v>0</v>
      </c>
      <c r="K40" s="168">
        <f t="shared" si="1"/>
        <v>58061</v>
      </c>
    </row>
    <row r="41" spans="1:11" ht="15.75">
      <c r="A41" s="5"/>
      <c r="B41" s="62" t="s">
        <v>86</v>
      </c>
      <c r="C41" s="7" t="s">
        <v>245</v>
      </c>
      <c r="D41" s="113"/>
      <c r="E41" s="118">
        <v>0</v>
      </c>
      <c r="F41" s="118">
        <v>0</v>
      </c>
      <c r="G41" s="164">
        <f t="shared" si="0"/>
        <v>0</v>
      </c>
      <c r="H41" s="118"/>
      <c r="I41" s="118">
        <v>0</v>
      </c>
      <c r="J41" s="118">
        <v>0</v>
      </c>
      <c r="K41" s="168">
        <f t="shared" si="1"/>
        <v>0</v>
      </c>
    </row>
    <row r="42" spans="1:11" ht="15.75">
      <c r="A42" s="5"/>
      <c r="B42" s="62" t="s">
        <v>87</v>
      </c>
      <c r="C42" s="7" t="s">
        <v>246</v>
      </c>
      <c r="D42" s="113"/>
      <c r="E42" s="118">
        <v>360469</v>
      </c>
      <c r="F42" s="118">
        <v>211</v>
      </c>
      <c r="G42" s="164">
        <f t="shared" si="0"/>
        <v>360680</v>
      </c>
      <c r="H42" s="118"/>
      <c r="I42" s="118">
        <v>302226</v>
      </c>
      <c r="J42" s="118">
        <v>372</v>
      </c>
      <c r="K42" s="168">
        <f t="shared" si="1"/>
        <v>302598</v>
      </c>
    </row>
    <row r="43" spans="1:11" ht="15.75">
      <c r="A43" s="5"/>
      <c r="B43" s="65" t="s">
        <v>28</v>
      </c>
      <c r="C43" s="65" t="s">
        <v>247</v>
      </c>
      <c r="D43" s="108" t="s">
        <v>79</v>
      </c>
      <c r="E43" s="120">
        <f>SUM(E44:E45)</f>
        <v>519133</v>
      </c>
      <c r="F43" s="120">
        <f>SUM(F44:F45)</f>
        <v>13015</v>
      </c>
      <c r="G43" s="121">
        <f t="shared" si="0"/>
        <v>532148</v>
      </c>
      <c r="H43" s="120"/>
      <c r="I43" s="120">
        <f>SUM(I44:I45)</f>
        <v>309485</v>
      </c>
      <c r="J43" s="120">
        <f>SUM(J44:J45)</f>
        <v>12769</v>
      </c>
      <c r="K43" s="169">
        <f t="shared" si="1"/>
        <v>322254</v>
      </c>
    </row>
    <row r="44" spans="1:11" ht="15.75">
      <c r="A44" s="5"/>
      <c r="B44" s="62" t="s">
        <v>100</v>
      </c>
      <c r="C44" s="7" t="s">
        <v>248</v>
      </c>
      <c r="D44" s="113"/>
      <c r="E44" s="118">
        <v>519133</v>
      </c>
      <c r="F44" s="118">
        <v>13015</v>
      </c>
      <c r="G44" s="164">
        <f t="shared" si="0"/>
        <v>532148</v>
      </c>
      <c r="H44" s="118"/>
      <c r="I44" s="118">
        <v>309485</v>
      </c>
      <c r="J44" s="118">
        <v>12769</v>
      </c>
      <c r="K44" s="168">
        <f t="shared" si="1"/>
        <v>322254</v>
      </c>
    </row>
    <row r="45" spans="1:11" ht="15.75">
      <c r="A45" s="5"/>
      <c r="B45" s="62" t="s">
        <v>101</v>
      </c>
      <c r="C45" s="7" t="s">
        <v>249</v>
      </c>
      <c r="D45" s="113"/>
      <c r="E45" s="118">
        <v>0</v>
      </c>
      <c r="F45" s="118">
        <v>0</v>
      </c>
      <c r="G45" s="164">
        <f t="shared" si="0"/>
        <v>0</v>
      </c>
      <c r="H45" s="118"/>
      <c r="I45" s="118">
        <v>0</v>
      </c>
      <c r="J45" s="118">
        <v>0</v>
      </c>
      <c r="K45" s="157">
        <f t="shared" si="1"/>
        <v>0</v>
      </c>
    </row>
    <row r="46" spans="1:11" ht="15.75" customHeight="1">
      <c r="A46" s="5"/>
      <c r="B46" s="65" t="s">
        <v>29</v>
      </c>
      <c r="C46" s="65" t="s">
        <v>250</v>
      </c>
      <c r="D46" s="108"/>
      <c r="E46" s="120"/>
      <c r="F46" s="120"/>
      <c r="G46" s="121"/>
      <c r="H46" s="120"/>
      <c r="I46" s="120"/>
      <c r="J46" s="120"/>
      <c r="K46" s="123"/>
    </row>
    <row r="47" spans="1:11" ht="15.75" customHeight="1">
      <c r="A47" s="5"/>
      <c r="B47" s="65"/>
      <c r="C47" s="65" t="s">
        <v>251</v>
      </c>
      <c r="D47" s="108"/>
      <c r="E47" s="120">
        <f>+SUM(E48:E49)</f>
        <v>0</v>
      </c>
      <c r="F47" s="120">
        <f>+SUM(F48:F49)</f>
        <v>0</v>
      </c>
      <c r="G47" s="121">
        <f>E47+F47</f>
        <v>0</v>
      </c>
      <c r="H47" s="120"/>
      <c r="I47" s="120">
        <f>+SUM(I48:I49)</f>
        <v>0</v>
      </c>
      <c r="J47" s="120">
        <f>+SUM(J48:J49)</f>
        <v>0</v>
      </c>
      <c r="K47" s="123">
        <f>I47+J47</f>
        <v>0</v>
      </c>
    </row>
    <row r="48" spans="1:11" ht="15.75" customHeight="1">
      <c r="A48" s="5"/>
      <c r="B48" s="97" t="s">
        <v>136</v>
      </c>
      <c r="C48" s="97" t="s">
        <v>214</v>
      </c>
      <c r="D48" s="108"/>
      <c r="E48" s="153">
        <v>0</v>
      </c>
      <c r="F48" s="153">
        <v>0</v>
      </c>
      <c r="G48" s="165">
        <f>E48+F48</f>
        <v>0</v>
      </c>
      <c r="H48" s="153"/>
      <c r="I48" s="153">
        <v>0</v>
      </c>
      <c r="J48" s="153">
        <v>0</v>
      </c>
      <c r="K48" s="160">
        <f>I48+J48</f>
        <v>0</v>
      </c>
    </row>
    <row r="49" spans="1:11" ht="15.75" customHeight="1">
      <c r="A49" s="5"/>
      <c r="B49" s="97" t="s">
        <v>137</v>
      </c>
      <c r="C49" s="97" t="s">
        <v>252</v>
      </c>
      <c r="D49" s="108"/>
      <c r="E49" s="153">
        <v>0</v>
      </c>
      <c r="F49" s="153">
        <v>0</v>
      </c>
      <c r="G49" s="165">
        <f>E49+F49</f>
        <v>0</v>
      </c>
      <c r="H49" s="153"/>
      <c r="I49" s="153">
        <v>0</v>
      </c>
      <c r="J49" s="153">
        <v>0</v>
      </c>
      <c r="K49" s="160">
        <f>I49+J49</f>
        <v>0</v>
      </c>
    </row>
    <row r="50" spans="1:11" ht="15.75">
      <c r="A50" s="5"/>
      <c r="B50" s="137" t="s">
        <v>125</v>
      </c>
      <c r="C50" s="137" t="s">
        <v>253</v>
      </c>
      <c r="D50" s="138"/>
      <c r="E50" s="120">
        <v>0</v>
      </c>
      <c r="F50" s="120">
        <v>0</v>
      </c>
      <c r="G50" s="121">
        <f t="shared" si="0"/>
        <v>0</v>
      </c>
      <c r="H50" s="120"/>
      <c r="I50" s="120">
        <v>0</v>
      </c>
      <c r="J50" s="120">
        <v>0</v>
      </c>
      <c r="K50" s="123">
        <f t="shared" si="1"/>
        <v>0</v>
      </c>
    </row>
    <row r="51" spans="1:11" ht="15.75">
      <c r="A51" s="5"/>
      <c r="B51" s="65" t="s">
        <v>31</v>
      </c>
      <c r="C51" s="65" t="s">
        <v>254</v>
      </c>
      <c r="D51" s="108" t="s">
        <v>149</v>
      </c>
      <c r="E51" s="120">
        <f>E52+E53+E65+E70</f>
        <v>14838917</v>
      </c>
      <c r="F51" s="130">
        <f>F52+F53+F65+F70</f>
        <v>-35107</v>
      </c>
      <c r="G51" s="121">
        <f t="shared" si="0"/>
        <v>14803810</v>
      </c>
      <c r="H51" s="120"/>
      <c r="I51" s="120">
        <f>I52+I53+I65+I70</f>
        <v>14229096</v>
      </c>
      <c r="J51" s="128">
        <f>J52+J53+J65+J70</f>
        <v>-38256</v>
      </c>
      <c r="K51" s="123">
        <f t="shared" si="1"/>
        <v>14190840</v>
      </c>
    </row>
    <row r="52" spans="1:11" ht="15.75">
      <c r="A52" s="5"/>
      <c r="B52" s="62" t="s">
        <v>69</v>
      </c>
      <c r="C52" s="7" t="s">
        <v>255</v>
      </c>
      <c r="D52" s="113"/>
      <c r="E52" s="118">
        <v>3000000</v>
      </c>
      <c r="F52" s="98">
        <v>0</v>
      </c>
      <c r="G52" s="164">
        <f t="shared" si="0"/>
        <v>3000000</v>
      </c>
      <c r="H52" s="118"/>
      <c r="I52" s="118">
        <v>3000000</v>
      </c>
      <c r="J52" s="98">
        <v>0</v>
      </c>
      <c r="K52" s="168">
        <f t="shared" si="1"/>
        <v>3000000</v>
      </c>
    </row>
    <row r="53" spans="1:11" ht="15.75">
      <c r="A53" s="5"/>
      <c r="B53" s="62" t="s">
        <v>70</v>
      </c>
      <c r="C53" s="7" t="s">
        <v>256</v>
      </c>
      <c r="D53" s="108"/>
      <c r="E53" s="118">
        <f>SUM(E54:E64)</f>
        <v>4283441</v>
      </c>
      <c r="F53" s="166">
        <f>SUM(F54:F64)</f>
        <v>-35107</v>
      </c>
      <c r="G53" s="164">
        <f t="shared" si="0"/>
        <v>4248334</v>
      </c>
      <c r="H53" s="118"/>
      <c r="I53" s="118">
        <f>SUM(I54:I64)</f>
        <v>4097866</v>
      </c>
      <c r="J53" s="98">
        <f>SUM(J54:J64)</f>
        <v>-38256</v>
      </c>
      <c r="K53" s="168">
        <f t="shared" si="1"/>
        <v>4059610</v>
      </c>
    </row>
    <row r="54" spans="1:11" ht="15.75">
      <c r="A54" s="5"/>
      <c r="B54" s="62" t="s">
        <v>103</v>
      </c>
      <c r="C54" s="7" t="s">
        <v>257</v>
      </c>
      <c r="D54" s="108"/>
      <c r="E54" s="118">
        <v>1700000</v>
      </c>
      <c r="F54" s="118">
        <v>0</v>
      </c>
      <c r="G54" s="164">
        <f t="shared" si="0"/>
        <v>1700000</v>
      </c>
      <c r="H54" s="118"/>
      <c r="I54" s="118">
        <v>1700000</v>
      </c>
      <c r="J54" s="98">
        <v>0</v>
      </c>
      <c r="K54" s="168">
        <f t="shared" si="1"/>
        <v>1700000</v>
      </c>
    </row>
    <row r="55" spans="1:11" ht="15.75">
      <c r="A55" s="5"/>
      <c r="B55" s="62" t="s">
        <v>104</v>
      </c>
      <c r="C55" s="7" t="s">
        <v>258</v>
      </c>
      <c r="D55" s="113"/>
      <c r="E55" s="118">
        <v>0</v>
      </c>
      <c r="F55" s="118">
        <v>0</v>
      </c>
      <c r="G55" s="164">
        <f t="shared" si="0"/>
        <v>0</v>
      </c>
      <c r="H55" s="118"/>
      <c r="I55" s="118">
        <v>0</v>
      </c>
      <c r="J55" s="98">
        <v>0</v>
      </c>
      <c r="K55" s="168">
        <f t="shared" si="1"/>
        <v>0</v>
      </c>
    </row>
    <row r="56" spans="1:11" ht="15.75">
      <c r="A56" s="5"/>
      <c r="B56" s="62" t="s">
        <v>105</v>
      </c>
      <c r="C56" s="7" t="s">
        <v>259</v>
      </c>
      <c r="D56" s="108" t="s">
        <v>155</v>
      </c>
      <c r="E56" s="118">
        <v>976828</v>
      </c>
      <c r="F56" s="166">
        <v>-10639</v>
      </c>
      <c r="G56" s="166">
        <f t="shared" si="0"/>
        <v>966189</v>
      </c>
      <c r="H56" s="118"/>
      <c r="I56" s="118">
        <v>801499</v>
      </c>
      <c r="J56" s="98">
        <v>-8952</v>
      </c>
      <c r="K56" s="168">
        <f t="shared" si="1"/>
        <v>792547</v>
      </c>
    </row>
    <row r="57" spans="1:11" ht="15.75">
      <c r="A57" s="5"/>
      <c r="B57" s="62" t="s">
        <v>106</v>
      </c>
      <c r="C57" s="7" t="s">
        <v>260</v>
      </c>
      <c r="D57" s="108"/>
      <c r="E57" s="118">
        <v>20228</v>
      </c>
      <c r="F57" s="118">
        <v>0</v>
      </c>
      <c r="G57" s="164">
        <f t="shared" si="0"/>
        <v>20228</v>
      </c>
      <c r="H57" s="118"/>
      <c r="I57" s="118">
        <v>17309</v>
      </c>
      <c r="J57" s="98">
        <v>0</v>
      </c>
      <c r="K57" s="168">
        <f t="shared" si="1"/>
        <v>17309</v>
      </c>
    </row>
    <row r="58" spans="1:11" ht="15.75">
      <c r="A58" s="5"/>
      <c r="B58" s="62" t="s">
        <v>107</v>
      </c>
      <c r="C58" s="7" t="s">
        <v>261</v>
      </c>
      <c r="D58" s="108"/>
      <c r="E58" s="118">
        <v>0</v>
      </c>
      <c r="F58" s="118">
        <v>0</v>
      </c>
      <c r="G58" s="164">
        <f t="shared" si="0"/>
        <v>0</v>
      </c>
      <c r="H58" s="118"/>
      <c r="I58" s="118">
        <v>0</v>
      </c>
      <c r="J58" s="98">
        <v>0</v>
      </c>
      <c r="K58" s="168">
        <f t="shared" si="1"/>
        <v>0</v>
      </c>
    </row>
    <row r="59" spans="1:11" s="122" customFormat="1" ht="15.75">
      <c r="A59" s="75"/>
      <c r="B59" s="62" t="s">
        <v>108</v>
      </c>
      <c r="C59" s="7" t="s">
        <v>262</v>
      </c>
      <c r="D59" s="108"/>
      <c r="E59" s="118">
        <v>0</v>
      </c>
      <c r="F59" s="118">
        <v>0</v>
      </c>
      <c r="G59" s="164">
        <f t="shared" si="0"/>
        <v>0</v>
      </c>
      <c r="H59" s="118"/>
      <c r="I59" s="118">
        <v>0</v>
      </c>
      <c r="J59" s="98">
        <v>0</v>
      </c>
      <c r="K59" s="168">
        <f t="shared" si="1"/>
        <v>0</v>
      </c>
    </row>
    <row r="60" spans="1:11" ht="31.5">
      <c r="A60" s="5"/>
      <c r="B60" s="87" t="s">
        <v>109</v>
      </c>
      <c r="C60" s="88" t="s">
        <v>263</v>
      </c>
      <c r="D60" s="108"/>
      <c r="E60" s="118">
        <v>0</v>
      </c>
      <c r="F60" s="118">
        <v>0</v>
      </c>
      <c r="G60" s="164">
        <f t="shared" si="0"/>
        <v>0</v>
      </c>
      <c r="H60" s="118"/>
      <c r="I60" s="118">
        <v>0</v>
      </c>
      <c r="J60" s="98">
        <v>0</v>
      </c>
      <c r="K60" s="168">
        <f t="shared" si="1"/>
        <v>0</v>
      </c>
    </row>
    <row r="61" spans="1:11" ht="15.75">
      <c r="A61" s="5"/>
      <c r="B61" s="87" t="s">
        <v>110</v>
      </c>
      <c r="C61" s="88" t="s">
        <v>264</v>
      </c>
      <c r="D61" s="108"/>
      <c r="E61" s="166">
        <v>-319507</v>
      </c>
      <c r="F61" s="166">
        <v>-24468</v>
      </c>
      <c r="G61" s="166">
        <f t="shared" si="0"/>
        <v>-343975</v>
      </c>
      <c r="H61" s="118"/>
      <c r="I61" s="118">
        <v>-326834</v>
      </c>
      <c r="J61" s="98">
        <v>-29304</v>
      </c>
      <c r="K61" s="168">
        <f t="shared" si="1"/>
        <v>-356138</v>
      </c>
    </row>
    <row r="62" spans="1:11" ht="15.75">
      <c r="A62" s="5"/>
      <c r="B62" s="87" t="s">
        <v>111</v>
      </c>
      <c r="C62" s="88" t="s">
        <v>265</v>
      </c>
      <c r="D62" s="108"/>
      <c r="E62" s="118"/>
      <c r="F62" s="118"/>
      <c r="G62" s="164"/>
      <c r="H62" s="118"/>
      <c r="I62" s="118"/>
      <c r="J62" s="118"/>
      <c r="K62" s="168"/>
    </row>
    <row r="63" spans="1:11" ht="15.75">
      <c r="A63" s="5"/>
      <c r="C63" s="88" t="s">
        <v>266</v>
      </c>
      <c r="D63" s="108"/>
      <c r="E63" s="118">
        <v>0</v>
      </c>
      <c r="F63" s="118">
        <v>0</v>
      </c>
      <c r="G63" s="164">
        <f t="shared" si="0"/>
        <v>0</v>
      </c>
      <c r="H63" s="118"/>
      <c r="I63" s="118">
        <v>0</v>
      </c>
      <c r="J63" s="118">
        <v>0</v>
      </c>
      <c r="K63" s="168">
        <f t="shared" si="1"/>
        <v>0</v>
      </c>
    </row>
    <row r="64" spans="1:11" ht="15.75">
      <c r="A64" s="5"/>
      <c r="B64" s="87" t="s">
        <v>138</v>
      </c>
      <c r="C64" s="88" t="s">
        <v>267</v>
      </c>
      <c r="D64" s="113"/>
      <c r="E64" s="118">
        <v>1905892</v>
      </c>
      <c r="F64" s="118">
        <v>0</v>
      </c>
      <c r="G64" s="164">
        <f t="shared" si="0"/>
        <v>1905892</v>
      </c>
      <c r="H64" s="118"/>
      <c r="I64" s="118">
        <v>1905892</v>
      </c>
      <c r="J64" s="118">
        <v>0</v>
      </c>
      <c r="K64" s="168">
        <f t="shared" si="1"/>
        <v>1905892</v>
      </c>
    </row>
    <row r="65" spans="1:11" ht="15.75">
      <c r="A65" s="5"/>
      <c r="B65" s="62" t="s">
        <v>112</v>
      </c>
      <c r="C65" s="7" t="s">
        <v>268</v>
      </c>
      <c r="D65" s="108"/>
      <c r="E65" s="118">
        <f>SUM(E66:E69)</f>
        <v>6587711</v>
      </c>
      <c r="F65" s="118">
        <f>SUM(F66:F69)</f>
        <v>0</v>
      </c>
      <c r="G65" s="164">
        <f t="shared" si="0"/>
        <v>6587711</v>
      </c>
      <c r="H65" s="118"/>
      <c r="I65" s="118">
        <f>SUM(I66:I69)</f>
        <v>4405248</v>
      </c>
      <c r="J65" s="118">
        <f>SUM(J66:J69)</f>
        <v>0</v>
      </c>
      <c r="K65" s="168">
        <f t="shared" si="1"/>
        <v>4405248</v>
      </c>
    </row>
    <row r="66" spans="1:11" ht="15.75">
      <c r="A66" s="5"/>
      <c r="B66" s="62" t="s">
        <v>113</v>
      </c>
      <c r="C66" s="7" t="s">
        <v>269</v>
      </c>
      <c r="D66" s="108"/>
      <c r="E66" s="118">
        <v>922330</v>
      </c>
      <c r="F66" s="118">
        <v>0</v>
      </c>
      <c r="G66" s="164">
        <f t="shared" si="0"/>
        <v>922330</v>
      </c>
      <c r="H66" s="118"/>
      <c r="I66" s="118">
        <v>781504</v>
      </c>
      <c r="J66" s="118">
        <v>0</v>
      </c>
      <c r="K66" s="168">
        <f t="shared" si="1"/>
        <v>781504</v>
      </c>
    </row>
    <row r="67" spans="1:11" ht="15.75">
      <c r="A67" s="5"/>
      <c r="B67" s="62" t="s">
        <v>114</v>
      </c>
      <c r="C67" s="7" t="s">
        <v>270</v>
      </c>
      <c r="D67" s="113"/>
      <c r="E67" s="118">
        <v>0</v>
      </c>
      <c r="F67" s="118">
        <v>0</v>
      </c>
      <c r="G67" s="164">
        <f t="shared" si="0"/>
        <v>0</v>
      </c>
      <c r="H67" s="118"/>
      <c r="I67" s="118">
        <v>0</v>
      </c>
      <c r="J67" s="118">
        <v>0</v>
      </c>
      <c r="K67" s="168">
        <f t="shared" si="1"/>
        <v>0</v>
      </c>
    </row>
    <row r="68" spans="1:11" ht="15.75">
      <c r="A68" s="5"/>
      <c r="B68" s="62" t="s">
        <v>115</v>
      </c>
      <c r="C68" s="7" t="s">
        <v>271</v>
      </c>
      <c r="D68" s="108"/>
      <c r="E68" s="118">
        <v>5665381</v>
      </c>
      <c r="F68" s="118">
        <v>0</v>
      </c>
      <c r="G68" s="164">
        <f t="shared" si="0"/>
        <v>5665381</v>
      </c>
      <c r="H68" s="118"/>
      <c r="I68" s="118">
        <v>3623744</v>
      </c>
      <c r="J68" s="118">
        <v>0</v>
      </c>
      <c r="K68" s="168">
        <f t="shared" si="1"/>
        <v>3623744</v>
      </c>
    </row>
    <row r="69" spans="1:11" ht="15.75">
      <c r="A69" s="5"/>
      <c r="B69" s="62" t="s">
        <v>116</v>
      </c>
      <c r="C69" s="142" t="s">
        <v>272</v>
      </c>
      <c r="D69" s="145"/>
      <c r="E69" s="118">
        <v>0</v>
      </c>
      <c r="F69" s="118">
        <v>0</v>
      </c>
      <c r="G69" s="164">
        <f t="shared" si="0"/>
        <v>0</v>
      </c>
      <c r="H69" s="118"/>
      <c r="I69" s="118">
        <v>0</v>
      </c>
      <c r="J69" s="118">
        <v>0</v>
      </c>
      <c r="K69" s="35">
        <f t="shared" si="1"/>
        <v>0</v>
      </c>
    </row>
    <row r="70" spans="1:11" ht="15.75">
      <c r="A70" s="5"/>
      <c r="B70" s="62" t="s">
        <v>117</v>
      </c>
      <c r="C70" s="142" t="s">
        <v>273</v>
      </c>
      <c r="D70" s="146"/>
      <c r="E70" s="118">
        <f>SUM(E71:E72)</f>
        <v>967765</v>
      </c>
      <c r="F70" s="118">
        <f>SUM(F71:F72)</f>
        <v>0</v>
      </c>
      <c r="G70" s="164">
        <f t="shared" si="0"/>
        <v>967765</v>
      </c>
      <c r="H70" s="118"/>
      <c r="I70" s="118">
        <f>SUM(I71:I72)</f>
        <v>2725982</v>
      </c>
      <c r="J70" s="118">
        <f>SUM(J71:J72)</f>
        <v>0</v>
      </c>
      <c r="K70" s="168">
        <f t="shared" si="1"/>
        <v>2725982</v>
      </c>
    </row>
    <row r="71" spans="1:11" ht="15.75">
      <c r="A71" s="5"/>
      <c r="B71" s="62" t="s">
        <v>118</v>
      </c>
      <c r="C71" s="144" t="s">
        <v>274</v>
      </c>
      <c r="D71" s="147"/>
      <c r="E71" s="118">
        <v>0</v>
      </c>
      <c r="F71" s="118">
        <v>0</v>
      </c>
      <c r="G71" s="164">
        <f t="shared" si="0"/>
        <v>0</v>
      </c>
      <c r="H71" s="118"/>
      <c r="I71" s="118">
        <v>0</v>
      </c>
      <c r="J71" s="118">
        <v>0</v>
      </c>
      <c r="K71" s="168">
        <f t="shared" si="1"/>
        <v>0</v>
      </c>
    </row>
    <row r="72" spans="1:11" ht="15.75">
      <c r="A72" s="5"/>
      <c r="B72" s="62" t="s">
        <v>119</v>
      </c>
      <c r="C72" s="144" t="s">
        <v>275</v>
      </c>
      <c r="D72" s="147"/>
      <c r="E72" s="118">
        <v>967765</v>
      </c>
      <c r="F72" s="118">
        <v>0</v>
      </c>
      <c r="G72" s="164">
        <f>E72+F72</f>
        <v>967765</v>
      </c>
      <c r="H72" s="118"/>
      <c r="I72" s="118">
        <v>2725982</v>
      </c>
      <c r="J72" s="118">
        <v>0</v>
      </c>
      <c r="K72" s="168">
        <f>I72+J72</f>
        <v>2725982</v>
      </c>
    </row>
    <row r="73" spans="1:11" ht="15.75">
      <c r="A73" s="5"/>
      <c r="B73" s="7"/>
      <c r="C73" s="144"/>
      <c r="D73" s="146"/>
      <c r="E73" s="118"/>
      <c r="F73" s="118"/>
      <c r="G73" s="121"/>
      <c r="H73" s="120"/>
      <c r="I73" s="118"/>
      <c r="J73" s="118"/>
      <c r="K73" s="169"/>
    </row>
    <row r="74" spans="1:11" ht="15.75">
      <c r="A74" s="71"/>
      <c r="B74" s="72"/>
      <c r="C74" s="149" t="s">
        <v>276</v>
      </c>
      <c r="D74" s="148"/>
      <c r="E74" s="155">
        <f>E51+E50+E37+E33+E28+E27+E26+E25+E22+E18+E14+E9+E12+E13+E43+E46</f>
        <v>67807876</v>
      </c>
      <c r="F74" s="155">
        <f>F51+F50+F37+F33+F28+F27+F26+F25+F22+F18+F14+F9+F12+F13+F43+F46</f>
        <v>31792696</v>
      </c>
      <c r="G74" s="175">
        <f>E74+F74</f>
        <v>99600572</v>
      </c>
      <c r="H74" s="155"/>
      <c r="I74" s="155">
        <f>I51+I50+I37+I33+I28+I27+I26+I25+I22+I18+I14+I9+I12+I13+I43+I46</f>
        <v>64750673</v>
      </c>
      <c r="J74" s="155">
        <f>J51+J50+J37+J33+J28+J27+J26+J25+J22+J18+J14+J9+J12+J13+J43+J46</f>
        <v>30558790</v>
      </c>
      <c r="K74" s="170">
        <f>I74+J74</f>
        <v>95309463</v>
      </c>
    </row>
    <row r="75" spans="1:11" ht="12.75">
      <c r="A75" s="79"/>
      <c r="B75" s="79"/>
      <c r="C75" s="80"/>
      <c r="D75" s="81"/>
      <c r="I75" s="82"/>
      <c r="J75" s="82"/>
      <c r="K75" s="82"/>
    </row>
    <row r="76" spans="1:11" ht="12.75">
      <c r="A76" s="79"/>
      <c r="B76" s="79"/>
      <c r="C76" s="80"/>
      <c r="D76" s="81"/>
      <c r="I76" s="82"/>
      <c r="J76" s="82"/>
      <c r="K76" s="82"/>
    </row>
    <row r="77" spans="1:11" ht="12.75">
      <c r="A77" s="79"/>
      <c r="B77" s="79"/>
      <c r="C77" s="80"/>
      <c r="D77" s="81"/>
      <c r="I77" s="82"/>
      <c r="J77" s="82"/>
      <c r="K77" s="82"/>
    </row>
    <row r="78" spans="1:11" ht="12.75">
      <c r="A78" s="79"/>
      <c r="B78" s="79"/>
      <c r="C78" s="80"/>
      <c r="D78" s="81"/>
      <c r="I78" s="82"/>
      <c r="J78" s="82"/>
      <c r="K78" s="82"/>
    </row>
    <row r="79" spans="1:11" ht="12.75">
      <c r="A79" s="79"/>
      <c r="B79" s="79"/>
      <c r="C79" s="80"/>
      <c r="D79" s="81"/>
      <c r="I79" s="82"/>
      <c r="J79" s="82"/>
      <c r="K79" s="82"/>
    </row>
    <row r="80" spans="1:11" ht="12.75">
      <c r="A80" s="79"/>
      <c r="B80" s="79"/>
      <c r="C80" s="80"/>
      <c r="D80" s="81"/>
      <c r="I80" s="82"/>
      <c r="J80" s="82"/>
      <c r="K80" s="82"/>
    </row>
    <row r="81" spans="1:11" ht="12.75">
      <c r="A81" s="79"/>
      <c r="B81" s="79"/>
      <c r="C81" s="80"/>
      <c r="D81" s="81"/>
      <c r="I81" s="82"/>
      <c r="J81" s="82"/>
      <c r="K81" s="82"/>
    </row>
    <row r="82" spans="1:11" ht="12.75">
      <c r="A82" s="79"/>
      <c r="B82" s="79"/>
      <c r="C82" s="80"/>
      <c r="D82" s="81"/>
      <c r="I82" s="82"/>
      <c r="J82" s="82"/>
      <c r="K82" s="82"/>
    </row>
    <row r="83" spans="1:11" ht="12.75">
      <c r="A83" s="79"/>
      <c r="B83" s="79"/>
      <c r="C83" s="80"/>
      <c r="D83" s="81"/>
      <c r="I83" s="82"/>
      <c r="J83" s="82"/>
      <c r="K83" s="82"/>
    </row>
    <row r="84" spans="1:11" ht="18.75">
      <c r="A84" s="179"/>
      <c r="B84" s="180"/>
      <c r="C84" s="180"/>
      <c r="D84" s="180"/>
      <c r="E84" s="180"/>
      <c r="F84" s="180"/>
      <c r="G84" s="180"/>
      <c r="H84" s="180"/>
      <c r="I84" s="180"/>
      <c r="J84" s="180"/>
      <c r="K84" s="180"/>
    </row>
    <row r="85" spans="1:11" ht="12.75">
      <c r="A85" s="79"/>
      <c r="B85" s="79"/>
      <c r="C85" s="80"/>
      <c r="D85" s="81"/>
      <c r="I85" s="82"/>
      <c r="J85" s="82"/>
      <c r="K85" s="82"/>
    </row>
    <row r="86" spans="1:11" ht="12.75">
      <c r="A86" s="79"/>
      <c r="B86" s="79"/>
      <c r="C86" s="80"/>
      <c r="D86" s="81"/>
      <c r="I86" s="82"/>
      <c r="J86" s="82"/>
      <c r="K86" s="82"/>
    </row>
    <row r="87" spans="1:11" ht="12.75">
      <c r="A87" s="79"/>
      <c r="B87" s="79"/>
      <c r="C87" s="80"/>
      <c r="D87" s="81"/>
      <c r="I87" s="82"/>
      <c r="J87" s="82"/>
      <c r="K87" s="82"/>
    </row>
    <row r="88" spans="1:11" ht="12.75">
      <c r="A88" s="79"/>
      <c r="B88" s="79"/>
      <c r="C88" s="80"/>
      <c r="D88" s="81"/>
      <c r="I88" s="82"/>
      <c r="J88" s="82"/>
      <c r="K88" s="82"/>
    </row>
    <row r="89" spans="1:11" ht="12.75">
      <c r="A89" s="79"/>
      <c r="B89" s="79"/>
      <c r="C89" s="80"/>
      <c r="D89" s="81"/>
      <c r="I89" s="82"/>
      <c r="J89" s="82"/>
      <c r="K89" s="82"/>
    </row>
    <row r="90" spans="1:11" ht="12.75">
      <c r="A90" s="79"/>
      <c r="B90" s="79"/>
      <c r="C90" s="80"/>
      <c r="D90" s="81"/>
      <c r="I90" s="82"/>
      <c r="J90" s="82"/>
      <c r="K90" s="82"/>
    </row>
    <row r="91" spans="1:11" ht="12.75">
      <c r="A91" s="79"/>
      <c r="B91" s="79"/>
      <c r="C91" s="80"/>
      <c r="D91" s="81"/>
      <c r="I91" s="82"/>
      <c r="J91" s="82"/>
      <c r="K91" s="82"/>
    </row>
    <row r="92" spans="1:11" ht="12.75">
      <c r="A92" s="79"/>
      <c r="B92" s="79"/>
      <c r="C92" s="80"/>
      <c r="D92" s="81"/>
      <c r="I92" s="82"/>
      <c r="J92" s="82"/>
      <c r="K92" s="82"/>
    </row>
    <row r="93" spans="1:11" ht="12.75">
      <c r="A93" s="79"/>
      <c r="B93" s="79"/>
      <c r="C93" s="80"/>
      <c r="D93" s="81"/>
      <c r="I93" s="82"/>
      <c r="J93" s="82"/>
      <c r="K93" s="82"/>
    </row>
    <row r="94" spans="1:11" ht="12.75">
      <c r="A94" s="79"/>
      <c r="B94" s="79"/>
      <c r="C94" s="80"/>
      <c r="D94" s="81"/>
      <c r="I94" s="82"/>
      <c r="J94" s="82"/>
      <c r="K94" s="82"/>
    </row>
    <row r="95" spans="1:11" ht="12.75">
      <c r="A95" s="79"/>
      <c r="B95" s="79"/>
      <c r="C95" s="80"/>
      <c r="D95" s="81"/>
      <c r="I95" s="82"/>
      <c r="J95" s="82"/>
      <c r="K95" s="82"/>
    </row>
    <row r="96" spans="1:11" ht="12.75">
      <c r="A96" s="79"/>
      <c r="B96" s="79"/>
      <c r="C96" s="80"/>
      <c r="D96" s="81"/>
      <c r="I96" s="82"/>
      <c r="J96" s="82"/>
      <c r="K96" s="82"/>
    </row>
    <row r="97" spans="1:11" ht="12.75">
      <c r="A97" s="79"/>
      <c r="B97" s="79"/>
      <c r="C97" s="80"/>
      <c r="D97" s="81"/>
      <c r="I97" s="82"/>
      <c r="J97" s="82"/>
      <c r="K97" s="82"/>
    </row>
    <row r="98" spans="1:11" ht="12.75">
      <c r="A98" s="83"/>
      <c r="B98" s="83"/>
      <c r="C98" s="84"/>
      <c r="D98" s="85"/>
      <c r="E98" s="10"/>
      <c r="F98" s="10"/>
      <c r="G98" s="10"/>
      <c r="H98" s="10"/>
      <c r="I98" s="86"/>
      <c r="J98" s="86"/>
      <c r="K98" s="86"/>
    </row>
    <row r="99" spans="1:11" ht="12.75">
      <c r="A99" s="79"/>
      <c r="B99" s="79"/>
      <c r="C99" s="80"/>
      <c r="D99" s="81"/>
      <c r="I99" s="82"/>
      <c r="J99" s="82"/>
      <c r="K99" s="82"/>
    </row>
  </sheetData>
  <sheetProtection/>
  <mergeCells count="1">
    <mergeCell ref="A84:K84"/>
  </mergeCells>
  <printOptions horizontalCentered="1"/>
  <pageMargins left="0.5905511811023623" right="0.3937007874015748" top="0.984251968503937" bottom="0.5905511811023623" header="0.5118110236220472" footer="0.5905511811023623"/>
  <pageSetup fitToHeight="1" fitToWidth="1" horizontalDpi="600" verticalDpi="600" orientation="portrait" paperSize="9" scale="49" r:id="rId1"/>
  <headerFooter alignWithMargins="0">
    <oddFooter xml:space="preserve">&amp;C&amp;"Times New Roman,Kalın"4&amp;R&amp;"Times New Roman,İtalik"(Yetkili İmza / Kaşe)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zoomScale="70" zoomScaleNormal="70" zoomScalePageLayoutView="0" workbookViewId="0" topLeftCell="A1">
      <pane xSplit="3" ySplit="8" topLeftCell="D9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D9" sqref="D9"/>
    </sheetView>
  </sheetViews>
  <sheetFormatPr defaultColWidth="9.140625" defaultRowHeight="12.75"/>
  <cols>
    <col min="1" max="1" width="1.421875" style="37" customWidth="1"/>
    <col min="2" max="2" width="9.140625" style="37" customWidth="1"/>
    <col min="3" max="3" width="79.28125" style="37" bestFit="1" customWidth="1"/>
    <col min="4" max="4" width="17.57421875" style="37" customWidth="1"/>
    <col min="5" max="6" width="21.8515625" style="37" customWidth="1"/>
    <col min="7" max="7" width="10.57421875" style="37" bestFit="1" customWidth="1"/>
    <col min="8" max="16384" width="9.140625" style="37" customWidth="1"/>
  </cols>
  <sheetData>
    <row r="1" spans="1:6" s="4" customFormat="1" ht="17.25" customHeight="1">
      <c r="A1" s="1"/>
      <c r="B1" s="2"/>
      <c r="C1" s="2"/>
      <c r="D1" s="2"/>
      <c r="E1" s="2"/>
      <c r="F1" s="3"/>
    </row>
    <row r="2" spans="1:6" s="4" customFormat="1" ht="17.25" customHeight="1">
      <c r="A2" s="5"/>
      <c r="B2" s="22" t="s">
        <v>0</v>
      </c>
      <c r="C2" s="90"/>
      <c r="D2" s="90"/>
      <c r="E2" s="90"/>
      <c r="F2" s="91"/>
    </row>
    <row r="3" spans="1:6" s="4" customFormat="1" ht="17.25" customHeight="1">
      <c r="A3" s="5"/>
      <c r="B3" s="6" t="s">
        <v>349</v>
      </c>
      <c r="C3" s="7"/>
      <c r="D3" s="7"/>
      <c r="E3" s="7"/>
      <c r="F3" s="23"/>
    </row>
    <row r="4" spans="1:6" s="4" customFormat="1" ht="17.25" customHeight="1">
      <c r="A4" s="5"/>
      <c r="B4" s="6"/>
      <c r="C4" s="7"/>
      <c r="D4" s="7"/>
      <c r="E4" s="7"/>
      <c r="F4" s="105"/>
    </row>
    <row r="5" spans="1:6" s="11" customFormat="1" ht="18" customHeight="1">
      <c r="A5" s="5"/>
      <c r="B5" s="24" t="s">
        <v>331</v>
      </c>
      <c r="C5" s="24"/>
      <c r="D5" s="12"/>
      <c r="E5" s="25"/>
      <c r="F5" s="9"/>
    </row>
    <row r="6" spans="1:6" s="11" customFormat="1" ht="18" customHeight="1">
      <c r="A6" s="26"/>
      <c r="B6" s="8"/>
      <c r="C6" s="8"/>
      <c r="D6" s="28"/>
      <c r="E6" s="29"/>
      <c r="F6" s="27"/>
    </row>
    <row r="7" spans="1:6" ht="18.75">
      <c r="A7" s="38"/>
      <c r="B7" s="93"/>
      <c r="C7" s="39" t="s">
        <v>278</v>
      </c>
      <c r="D7" s="104" t="s">
        <v>162</v>
      </c>
      <c r="E7" s="32" t="s">
        <v>160</v>
      </c>
      <c r="F7" s="124" t="s">
        <v>279</v>
      </c>
    </row>
    <row r="8" spans="1:6" ht="15.75">
      <c r="A8" s="40"/>
      <c r="B8" s="41"/>
      <c r="C8" s="41"/>
      <c r="D8" s="103"/>
      <c r="E8" s="36" t="s">
        <v>347</v>
      </c>
      <c r="F8" s="125" t="s">
        <v>348</v>
      </c>
    </row>
    <row r="9" spans="1:6" s="43" customFormat="1" ht="15.75">
      <c r="A9" s="76"/>
      <c r="B9" s="14" t="s">
        <v>1</v>
      </c>
      <c r="C9" s="42" t="s">
        <v>280</v>
      </c>
      <c r="D9" s="109" t="s">
        <v>37</v>
      </c>
      <c r="E9" s="171">
        <f>SUM(E10:E14,E19:E20)</f>
        <v>2355989</v>
      </c>
      <c r="F9" s="176">
        <f>SUM(F10:F14,F19:F20)</f>
        <v>2508282</v>
      </c>
    </row>
    <row r="10" spans="1:6" ht="15.75">
      <c r="A10" s="75"/>
      <c r="B10" s="94" t="s">
        <v>2</v>
      </c>
      <c r="C10" s="19" t="s">
        <v>281</v>
      </c>
      <c r="D10" s="109" t="s">
        <v>127</v>
      </c>
      <c r="E10" s="34">
        <v>957532</v>
      </c>
      <c r="F10" s="35">
        <v>1467007</v>
      </c>
    </row>
    <row r="11" spans="1:8" ht="15.75">
      <c r="A11" s="75"/>
      <c r="B11" s="94" t="s">
        <v>3</v>
      </c>
      <c r="C11" s="19" t="s">
        <v>282</v>
      </c>
      <c r="D11" s="109"/>
      <c r="E11" s="34">
        <v>0</v>
      </c>
      <c r="F11" s="35">
        <v>0</v>
      </c>
      <c r="H11" s="139"/>
    </row>
    <row r="12" spans="1:6" ht="15.75">
      <c r="A12" s="75"/>
      <c r="B12" s="94" t="s">
        <v>4</v>
      </c>
      <c r="C12" s="19" t="s">
        <v>283</v>
      </c>
      <c r="D12" s="109" t="s">
        <v>128</v>
      </c>
      <c r="E12" s="34">
        <v>23970</v>
      </c>
      <c r="F12" s="35">
        <v>46119</v>
      </c>
    </row>
    <row r="13" spans="1:6" ht="15.75">
      <c r="A13" s="75"/>
      <c r="B13" s="94" t="s">
        <v>34</v>
      </c>
      <c r="C13" s="44" t="s">
        <v>284</v>
      </c>
      <c r="D13" s="110"/>
      <c r="E13" s="34">
        <v>0</v>
      </c>
      <c r="F13" s="35">
        <v>32</v>
      </c>
    </row>
    <row r="14" spans="1:6" ht="15.75">
      <c r="A14" s="75"/>
      <c r="B14" s="94" t="s">
        <v>35</v>
      </c>
      <c r="C14" s="19" t="s">
        <v>285</v>
      </c>
      <c r="D14" s="109" t="s">
        <v>156</v>
      </c>
      <c r="E14" s="34">
        <f>SUM(E15:E18)</f>
        <v>1373540</v>
      </c>
      <c r="F14" s="35">
        <f>SUM(F15:F18)</f>
        <v>993191</v>
      </c>
    </row>
    <row r="15" spans="1:6" ht="15.75">
      <c r="A15" s="75"/>
      <c r="B15" s="94" t="s">
        <v>38</v>
      </c>
      <c r="C15" s="19" t="s">
        <v>165</v>
      </c>
      <c r="D15" s="109"/>
      <c r="E15" s="34">
        <v>5227</v>
      </c>
      <c r="F15" s="35">
        <v>7915</v>
      </c>
    </row>
    <row r="16" spans="1:6" ht="15.75">
      <c r="A16" s="75"/>
      <c r="B16" s="94" t="s">
        <v>39</v>
      </c>
      <c r="C16" s="19" t="s">
        <v>286</v>
      </c>
      <c r="D16" s="109"/>
      <c r="E16" s="34">
        <v>0</v>
      </c>
      <c r="F16" s="35">
        <v>0</v>
      </c>
    </row>
    <row r="17" spans="1:6" ht="15.75">
      <c r="A17" s="75"/>
      <c r="B17" s="94" t="s">
        <v>40</v>
      </c>
      <c r="C17" s="19" t="s">
        <v>287</v>
      </c>
      <c r="D17" s="109"/>
      <c r="E17" s="34">
        <v>1038806</v>
      </c>
      <c r="F17" s="35">
        <v>270740</v>
      </c>
    </row>
    <row r="18" spans="1:6" ht="15.75">
      <c r="A18" s="75"/>
      <c r="B18" s="94" t="s">
        <v>120</v>
      </c>
      <c r="C18" s="19" t="s">
        <v>288</v>
      </c>
      <c r="D18" s="109"/>
      <c r="E18" s="34">
        <v>329507</v>
      </c>
      <c r="F18" s="35">
        <v>714536</v>
      </c>
    </row>
    <row r="19" spans="1:6" ht="15.75">
      <c r="A19" s="75"/>
      <c r="B19" s="94" t="s">
        <v>36</v>
      </c>
      <c r="C19" s="19" t="s">
        <v>289</v>
      </c>
      <c r="D19" s="109"/>
      <c r="E19" s="34">
        <v>0</v>
      </c>
      <c r="F19" s="35">
        <v>0</v>
      </c>
    </row>
    <row r="20" spans="1:6" ht="15.75">
      <c r="A20" s="75"/>
      <c r="B20" s="94" t="s">
        <v>73</v>
      </c>
      <c r="C20" s="44" t="s">
        <v>290</v>
      </c>
      <c r="D20" s="110"/>
      <c r="E20" s="34">
        <v>947</v>
      </c>
      <c r="F20" s="35">
        <v>1933</v>
      </c>
    </row>
    <row r="21" spans="1:6" ht="15.75">
      <c r="A21" s="76"/>
      <c r="B21" s="15" t="s">
        <v>5</v>
      </c>
      <c r="C21" s="21" t="s">
        <v>291</v>
      </c>
      <c r="D21" s="109" t="s">
        <v>41</v>
      </c>
      <c r="E21" s="136">
        <f>SUM(E22:E26)</f>
        <v>993848</v>
      </c>
      <c r="F21" s="177">
        <f>SUM(F22:F26)</f>
        <v>1391905</v>
      </c>
    </row>
    <row r="22" spans="1:6" ht="15.75">
      <c r="A22" s="75"/>
      <c r="B22" s="94" t="s">
        <v>6</v>
      </c>
      <c r="C22" s="19" t="s">
        <v>292</v>
      </c>
      <c r="D22" s="109" t="s">
        <v>49</v>
      </c>
      <c r="E22" s="34">
        <v>787293</v>
      </c>
      <c r="F22" s="35">
        <v>1073232</v>
      </c>
    </row>
    <row r="23" spans="1:6" ht="15.75">
      <c r="A23" s="75"/>
      <c r="B23" s="94" t="s">
        <v>10</v>
      </c>
      <c r="C23" s="44" t="s">
        <v>293</v>
      </c>
      <c r="D23" s="109" t="s">
        <v>129</v>
      </c>
      <c r="E23" s="34">
        <v>41251</v>
      </c>
      <c r="F23" s="35">
        <v>101241</v>
      </c>
    </row>
    <row r="24" spans="1:6" ht="15.75">
      <c r="A24" s="75"/>
      <c r="B24" s="94" t="s">
        <v>11</v>
      </c>
      <c r="C24" s="44" t="s">
        <v>294</v>
      </c>
      <c r="D24" s="109"/>
      <c r="E24" s="34">
        <v>164258</v>
      </c>
      <c r="F24" s="35">
        <v>215119</v>
      </c>
    </row>
    <row r="25" spans="1:6" ht="15.75">
      <c r="A25" s="75"/>
      <c r="B25" s="94" t="s">
        <v>42</v>
      </c>
      <c r="C25" s="19" t="s">
        <v>295</v>
      </c>
      <c r="D25" s="109"/>
      <c r="E25" s="34">
        <v>0</v>
      </c>
      <c r="F25" s="35">
        <v>0</v>
      </c>
    </row>
    <row r="26" spans="1:6" ht="15.75">
      <c r="A26" s="75"/>
      <c r="B26" s="94" t="s">
        <v>43</v>
      </c>
      <c r="C26" s="44" t="s">
        <v>296</v>
      </c>
      <c r="D26" s="110"/>
      <c r="E26" s="34">
        <v>1046</v>
      </c>
      <c r="F26" s="35">
        <v>2313</v>
      </c>
    </row>
    <row r="27" spans="1:6" ht="15.75">
      <c r="A27" s="76"/>
      <c r="B27" s="14" t="s">
        <v>12</v>
      </c>
      <c r="C27" s="18" t="s">
        <v>297</v>
      </c>
      <c r="D27" s="109"/>
      <c r="E27" s="136">
        <f>E9-E21</f>
        <v>1362141</v>
      </c>
      <c r="F27" s="177">
        <f>F9-F21</f>
        <v>1116377</v>
      </c>
    </row>
    <row r="28" spans="1:6" ht="15.75">
      <c r="A28" s="76"/>
      <c r="B28" s="14" t="s">
        <v>13</v>
      </c>
      <c r="C28" s="18" t="s">
        <v>298</v>
      </c>
      <c r="D28" s="109"/>
      <c r="E28" s="136">
        <f>E29-E32</f>
        <v>315423</v>
      </c>
      <c r="F28" s="177">
        <f>F29-F32</f>
        <v>296269</v>
      </c>
    </row>
    <row r="29" spans="1:6" ht="15.75">
      <c r="A29" s="75"/>
      <c r="B29" s="94" t="s">
        <v>14</v>
      </c>
      <c r="C29" s="19" t="s">
        <v>299</v>
      </c>
      <c r="D29" s="109"/>
      <c r="E29" s="34">
        <f>SUM(E30:E31)</f>
        <v>361921</v>
      </c>
      <c r="F29" s="35">
        <f>SUM(F30:F31)</f>
        <v>348880</v>
      </c>
    </row>
    <row r="30" spans="1:6" s="43" customFormat="1" ht="15.75">
      <c r="A30" s="75"/>
      <c r="B30" s="94" t="s">
        <v>44</v>
      </c>
      <c r="C30" s="19" t="s">
        <v>300</v>
      </c>
      <c r="D30" s="109"/>
      <c r="E30" s="34">
        <v>14360</v>
      </c>
      <c r="F30" s="35">
        <v>15334</v>
      </c>
    </row>
    <row r="31" spans="1:6" ht="15.75">
      <c r="A31" s="75"/>
      <c r="B31" s="94" t="s">
        <v>45</v>
      </c>
      <c r="C31" s="19" t="s">
        <v>208</v>
      </c>
      <c r="D31" s="109"/>
      <c r="E31" s="34">
        <v>347561</v>
      </c>
      <c r="F31" s="35">
        <v>333546</v>
      </c>
    </row>
    <row r="32" spans="1:6" ht="15.75">
      <c r="A32" s="75"/>
      <c r="B32" s="94" t="s">
        <v>15</v>
      </c>
      <c r="C32" s="19" t="s">
        <v>301</v>
      </c>
      <c r="D32" s="109"/>
      <c r="E32" s="34">
        <f>SUM(E33:E34)</f>
        <v>46498</v>
      </c>
      <c r="F32" s="35">
        <f>SUM(F33:F34)</f>
        <v>52611</v>
      </c>
    </row>
    <row r="33" spans="1:6" ht="15.75">
      <c r="A33" s="75"/>
      <c r="B33" s="94" t="s">
        <v>46</v>
      </c>
      <c r="C33" s="20" t="s">
        <v>300</v>
      </c>
      <c r="D33" s="109"/>
      <c r="E33" s="34">
        <v>76</v>
      </c>
      <c r="F33" s="35">
        <v>88</v>
      </c>
    </row>
    <row r="34" spans="1:6" ht="15.75">
      <c r="A34" s="75"/>
      <c r="B34" s="94" t="s">
        <v>47</v>
      </c>
      <c r="C34" s="19" t="s">
        <v>208</v>
      </c>
      <c r="D34" s="109"/>
      <c r="E34" s="34">
        <v>46422</v>
      </c>
      <c r="F34" s="35">
        <v>52523</v>
      </c>
    </row>
    <row r="35" spans="1:6" ht="15.75">
      <c r="A35" s="76"/>
      <c r="B35" s="14" t="s">
        <v>16</v>
      </c>
      <c r="C35" s="18" t="s">
        <v>302</v>
      </c>
      <c r="E35" s="136">
        <v>21907</v>
      </c>
      <c r="F35" s="177">
        <v>42698</v>
      </c>
    </row>
    <row r="36" spans="1:6" ht="15.75">
      <c r="A36" s="76"/>
      <c r="B36" s="14" t="s">
        <v>19</v>
      </c>
      <c r="C36" s="18" t="s">
        <v>303</v>
      </c>
      <c r="D36" s="109" t="s">
        <v>339</v>
      </c>
      <c r="E36" s="136">
        <f>+SUM(E37:E39)</f>
        <v>113961</v>
      </c>
      <c r="F36" s="177">
        <f>+SUM(F37:F39)</f>
        <v>45740</v>
      </c>
    </row>
    <row r="37" spans="1:6" ht="15.75">
      <c r="A37" s="75"/>
      <c r="B37" s="94" t="s">
        <v>20</v>
      </c>
      <c r="C37" s="19" t="s">
        <v>304</v>
      </c>
      <c r="E37" s="98">
        <v>198789</v>
      </c>
      <c r="F37" s="35">
        <v>50927</v>
      </c>
    </row>
    <row r="38" spans="1:6" ht="15.75">
      <c r="A38" s="75"/>
      <c r="B38" s="94" t="s">
        <v>21</v>
      </c>
      <c r="C38" s="19" t="s">
        <v>337</v>
      </c>
      <c r="E38" s="34">
        <v>-99547</v>
      </c>
      <c r="F38" s="35">
        <v>-4489</v>
      </c>
    </row>
    <row r="39" spans="1:6" ht="15.75">
      <c r="A39" s="75"/>
      <c r="B39" s="94" t="s">
        <v>55</v>
      </c>
      <c r="C39" s="19" t="s">
        <v>305</v>
      </c>
      <c r="E39" s="34">
        <v>14719</v>
      </c>
      <c r="F39" s="35">
        <v>-698</v>
      </c>
    </row>
    <row r="40" spans="1:6" ht="15.75">
      <c r="A40" s="76"/>
      <c r="B40" s="14" t="s">
        <v>22</v>
      </c>
      <c r="C40" s="18" t="s">
        <v>306</v>
      </c>
      <c r="D40" s="109" t="s">
        <v>48</v>
      </c>
      <c r="E40" s="136">
        <v>255639</v>
      </c>
      <c r="F40" s="177">
        <v>188833</v>
      </c>
    </row>
    <row r="41" spans="1:6" ht="15.75">
      <c r="A41" s="76"/>
      <c r="B41" s="14" t="s">
        <v>23</v>
      </c>
      <c r="C41" s="18" t="s">
        <v>307</v>
      </c>
      <c r="E41" s="33">
        <f>E27+E28+E35+E36+E40</f>
        <v>2069071</v>
      </c>
      <c r="F41" s="177">
        <f>F27+F28+F35+F36+F40</f>
        <v>1689917</v>
      </c>
    </row>
    <row r="42" spans="1:6" ht="15.75">
      <c r="A42" s="76"/>
      <c r="B42" s="14" t="s">
        <v>24</v>
      </c>
      <c r="C42" s="18" t="s">
        <v>308</v>
      </c>
      <c r="D42" s="109" t="s">
        <v>130</v>
      </c>
      <c r="E42" s="136">
        <v>252180</v>
      </c>
      <c r="F42" s="177">
        <v>431345</v>
      </c>
    </row>
    <row r="43" spans="1:6" ht="15.75">
      <c r="A43" s="76"/>
      <c r="B43" s="14" t="s">
        <v>25</v>
      </c>
      <c r="C43" s="18" t="s">
        <v>309</v>
      </c>
      <c r="D43" s="109" t="s">
        <v>89</v>
      </c>
      <c r="E43" s="136">
        <v>579189</v>
      </c>
      <c r="F43" s="177">
        <v>514072</v>
      </c>
    </row>
    <row r="44" spans="1:6" ht="15.75">
      <c r="A44" s="76"/>
      <c r="B44" s="14" t="s">
        <v>26</v>
      </c>
      <c r="C44" s="18" t="s">
        <v>310</v>
      </c>
      <c r="D44" s="109"/>
      <c r="E44" s="136">
        <f>E41-E42-E43</f>
        <v>1237702</v>
      </c>
      <c r="F44" s="177">
        <f>F41-F42-F43</f>
        <v>744500</v>
      </c>
    </row>
    <row r="45" spans="1:6" ht="15.75">
      <c r="A45" s="76"/>
      <c r="B45" s="14" t="s">
        <v>27</v>
      </c>
      <c r="C45" s="18" t="s">
        <v>311</v>
      </c>
      <c r="E45" s="136">
        <v>0</v>
      </c>
      <c r="F45" s="177">
        <v>0</v>
      </c>
    </row>
    <row r="46" spans="1:6" ht="15.75">
      <c r="A46" s="76"/>
      <c r="B46" s="14" t="s">
        <v>28</v>
      </c>
      <c r="C46" s="18" t="s">
        <v>312</v>
      </c>
      <c r="D46" s="109"/>
      <c r="E46" s="136">
        <v>0</v>
      </c>
      <c r="F46" s="177">
        <v>0</v>
      </c>
    </row>
    <row r="47" spans="1:6" s="43" customFormat="1" ht="15.75">
      <c r="A47" s="76"/>
      <c r="B47" s="14" t="s">
        <v>29</v>
      </c>
      <c r="C47" s="18" t="s">
        <v>330</v>
      </c>
      <c r="D47" s="110"/>
      <c r="E47" s="136">
        <v>0</v>
      </c>
      <c r="F47" s="177">
        <v>0</v>
      </c>
    </row>
    <row r="48" spans="1:6" ht="15.75">
      <c r="A48" s="76"/>
      <c r="B48" s="14" t="s">
        <v>30</v>
      </c>
      <c r="C48" s="18" t="s">
        <v>313</v>
      </c>
      <c r="D48" s="109"/>
      <c r="E48" s="136">
        <f>+SUM(E44:E47)</f>
        <v>1237702</v>
      </c>
      <c r="F48" s="177">
        <f>+SUM(F44:F47)</f>
        <v>744500</v>
      </c>
    </row>
    <row r="49" spans="1:6" ht="15.75">
      <c r="A49" s="76"/>
      <c r="B49" s="14" t="s">
        <v>31</v>
      </c>
      <c r="C49" s="18" t="s">
        <v>314</v>
      </c>
      <c r="D49" s="109" t="s">
        <v>90</v>
      </c>
      <c r="E49" s="136">
        <f>SUM(E50:E51)</f>
        <v>269937</v>
      </c>
      <c r="F49" s="177">
        <f>SUM(F50:F51)</f>
        <v>126333</v>
      </c>
    </row>
    <row r="50" spans="1:6" ht="15.75">
      <c r="A50" s="76"/>
      <c r="B50" s="95" t="s">
        <v>69</v>
      </c>
      <c r="C50" s="20" t="s">
        <v>315</v>
      </c>
      <c r="D50" s="109"/>
      <c r="E50" s="34">
        <v>272402</v>
      </c>
      <c r="F50" s="35">
        <v>184039</v>
      </c>
    </row>
    <row r="51" spans="1:6" ht="15.75">
      <c r="A51" s="75"/>
      <c r="B51" s="95" t="s">
        <v>70</v>
      </c>
      <c r="C51" s="20" t="s">
        <v>316</v>
      </c>
      <c r="D51" s="109"/>
      <c r="E51" s="34">
        <v>-2465</v>
      </c>
      <c r="F51" s="35">
        <v>-57706</v>
      </c>
    </row>
    <row r="52" spans="1:6" ht="15.75">
      <c r="A52" s="75"/>
      <c r="B52" s="132" t="s">
        <v>32</v>
      </c>
      <c r="C52" s="107" t="s">
        <v>317</v>
      </c>
      <c r="D52" s="109"/>
      <c r="E52" s="128">
        <f>+E48-E49</f>
        <v>967765</v>
      </c>
      <c r="F52" s="129">
        <f>+F48-F49</f>
        <v>618167</v>
      </c>
    </row>
    <row r="53" spans="1:6" ht="15.75">
      <c r="A53" s="75"/>
      <c r="B53" s="132" t="s">
        <v>33</v>
      </c>
      <c r="C53" s="107" t="s">
        <v>318</v>
      </c>
      <c r="D53" s="109"/>
      <c r="E53" s="34">
        <f>+SUM(E54:E56)</f>
        <v>0</v>
      </c>
      <c r="F53" s="35">
        <f>+SUM(F54:F56)</f>
        <v>0</v>
      </c>
    </row>
    <row r="54" spans="1:6" ht="15.75">
      <c r="A54" s="75"/>
      <c r="B54" s="95" t="s">
        <v>121</v>
      </c>
      <c r="C54" s="20" t="s">
        <v>319</v>
      </c>
      <c r="D54" s="109"/>
      <c r="E54" s="34">
        <v>0</v>
      </c>
      <c r="F54" s="35">
        <v>0</v>
      </c>
    </row>
    <row r="55" spans="1:6" ht="15.75">
      <c r="A55" s="75"/>
      <c r="B55" s="95" t="s">
        <v>122</v>
      </c>
      <c r="C55" s="20" t="s">
        <v>320</v>
      </c>
      <c r="D55" s="109"/>
      <c r="E55" s="34">
        <v>0</v>
      </c>
      <c r="F55" s="35">
        <v>0</v>
      </c>
    </row>
    <row r="56" spans="1:6" ht="15.75">
      <c r="A56" s="75"/>
      <c r="B56" s="95" t="s">
        <v>139</v>
      </c>
      <c r="C56" s="20" t="s">
        <v>321</v>
      </c>
      <c r="D56" s="109"/>
      <c r="E56" s="34">
        <v>0</v>
      </c>
      <c r="F56" s="35">
        <v>0</v>
      </c>
    </row>
    <row r="57" spans="1:6" ht="15.75">
      <c r="A57" s="75"/>
      <c r="B57" s="132" t="s">
        <v>135</v>
      </c>
      <c r="C57" s="107" t="s">
        <v>322</v>
      </c>
      <c r="D57" s="109"/>
      <c r="E57" s="34">
        <f>+SUM(E58:E60)</f>
        <v>0</v>
      </c>
      <c r="F57" s="35">
        <f>+SUM(F58:F60)</f>
        <v>0</v>
      </c>
    </row>
    <row r="58" spans="1:6" ht="15.75">
      <c r="A58" s="75"/>
      <c r="B58" s="95" t="s">
        <v>140</v>
      </c>
      <c r="C58" s="20" t="s">
        <v>323</v>
      </c>
      <c r="D58" s="109"/>
      <c r="E58" s="34">
        <v>0</v>
      </c>
      <c r="F58" s="35">
        <v>0</v>
      </c>
    </row>
    <row r="59" spans="1:6" ht="15.75">
      <c r="A59" s="75"/>
      <c r="B59" s="95" t="s">
        <v>141</v>
      </c>
      <c r="C59" s="20" t="s">
        <v>324</v>
      </c>
      <c r="D59" s="109"/>
      <c r="E59" s="34">
        <v>0</v>
      </c>
      <c r="F59" s="35">
        <v>0</v>
      </c>
    </row>
    <row r="60" spans="1:6" ht="15.75">
      <c r="A60" s="75"/>
      <c r="B60" s="95" t="s">
        <v>142</v>
      </c>
      <c r="C60" s="20" t="s">
        <v>325</v>
      </c>
      <c r="D60" s="109"/>
      <c r="E60" s="34">
        <v>0</v>
      </c>
      <c r="F60" s="35">
        <v>0</v>
      </c>
    </row>
    <row r="61" spans="1:6" ht="15.75">
      <c r="A61" s="75"/>
      <c r="B61" s="132" t="s">
        <v>143</v>
      </c>
      <c r="C61" s="107" t="s">
        <v>326</v>
      </c>
      <c r="D61" s="109"/>
      <c r="E61" s="34">
        <f>+E53-E57</f>
        <v>0</v>
      </c>
      <c r="F61" s="35">
        <f>+F53-F57</f>
        <v>0</v>
      </c>
    </row>
    <row r="62" spans="1:6" ht="15.75">
      <c r="A62" s="75"/>
      <c r="B62" s="132" t="s">
        <v>144</v>
      </c>
      <c r="C62" s="107" t="s">
        <v>327</v>
      </c>
      <c r="E62" s="34">
        <f>+SUM(E63:E64)</f>
        <v>0</v>
      </c>
      <c r="F62" s="35">
        <f>+SUM(F63:F64)</f>
        <v>0</v>
      </c>
    </row>
    <row r="63" spans="1:6" ht="15.75">
      <c r="A63" s="76"/>
      <c r="B63" s="133" t="s">
        <v>145</v>
      </c>
      <c r="C63" s="134" t="s">
        <v>315</v>
      </c>
      <c r="D63" s="110"/>
      <c r="E63" s="172">
        <v>0</v>
      </c>
      <c r="F63" s="178">
        <v>0</v>
      </c>
    </row>
    <row r="64" spans="1:7" ht="15.75">
      <c r="A64" s="76"/>
      <c r="B64" s="133" t="s">
        <v>146</v>
      </c>
      <c r="C64" s="134" t="s">
        <v>316</v>
      </c>
      <c r="D64" s="110"/>
      <c r="E64" s="34">
        <v>0</v>
      </c>
      <c r="F64" s="35">
        <v>0</v>
      </c>
      <c r="G64" s="43"/>
    </row>
    <row r="65" spans="1:7" ht="15.75">
      <c r="A65" s="76"/>
      <c r="B65" s="106" t="s">
        <v>147</v>
      </c>
      <c r="C65" s="107" t="s">
        <v>328</v>
      </c>
      <c r="E65" s="34">
        <f>+E61+E62</f>
        <v>0</v>
      </c>
      <c r="F65" s="35">
        <f>+F61+F62</f>
        <v>0</v>
      </c>
      <c r="G65" s="43"/>
    </row>
    <row r="66" spans="1:6" ht="15.75">
      <c r="A66" s="76"/>
      <c r="B66" s="14" t="s">
        <v>148</v>
      </c>
      <c r="C66" s="18" t="s">
        <v>329</v>
      </c>
      <c r="D66" s="109" t="s">
        <v>132</v>
      </c>
      <c r="E66" s="128">
        <f>+E52+E65</f>
        <v>967765</v>
      </c>
      <c r="F66" s="129">
        <f>+F52+F65</f>
        <v>618167</v>
      </c>
    </row>
    <row r="67" spans="1:6" ht="15.75">
      <c r="A67" s="76"/>
      <c r="B67" s="14"/>
      <c r="C67" s="15"/>
      <c r="D67" s="109"/>
      <c r="E67" s="128"/>
      <c r="F67" s="129"/>
    </row>
    <row r="68" spans="1:6" s="43" customFormat="1" ht="15.75">
      <c r="A68" s="77"/>
      <c r="B68" s="78"/>
      <c r="C68" s="78" t="s">
        <v>338</v>
      </c>
      <c r="D68" s="111"/>
      <c r="E68" s="45">
        <f>E66/300000000</f>
        <v>0.0032258833333333333</v>
      </c>
      <c r="F68" s="126">
        <f>F66/300000000</f>
        <v>0.0020605566666666666</v>
      </c>
    </row>
    <row r="69" spans="1:6" ht="15.75">
      <c r="A69" s="14"/>
      <c r="B69" s="14"/>
      <c r="C69" s="15"/>
      <c r="D69" s="17"/>
      <c r="E69" s="4"/>
      <c r="F69" s="4"/>
    </row>
    <row r="70" spans="1:6" ht="15.75">
      <c r="A70" s="14"/>
      <c r="B70" s="14"/>
      <c r="C70" s="15"/>
      <c r="D70" s="17"/>
      <c r="E70" s="99"/>
      <c r="F70" s="99"/>
    </row>
    <row r="71" spans="1:6" ht="15.75">
      <c r="A71" s="14"/>
      <c r="B71" s="14"/>
      <c r="C71" s="15"/>
      <c r="D71" s="17"/>
      <c r="E71" s="4"/>
      <c r="F71" s="4"/>
    </row>
    <row r="72" spans="1:6" ht="15.75">
      <c r="A72" s="14"/>
      <c r="B72" s="14"/>
      <c r="C72" s="15"/>
      <c r="D72" s="17"/>
      <c r="E72" s="4"/>
      <c r="F72" s="4"/>
    </row>
    <row r="73" spans="1:6" ht="15.75">
      <c r="A73" s="14"/>
      <c r="B73" s="14"/>
      <c r="C73" s="15"/>
      <c r="D73" s="17"/>
      <c r="E73" s="4"/>
      <c r="F73" s="4"/>
    </row>
    <row r="74" spans="1:6" ht="15.75">
      <c r="A74" s="14"/>
      <c r="B74" s="14"/>
      <c r="C74" s="15"/>
      <c r="D74" s="17"/>
      <c r="E74" s="4"/>
      <c r="F74" s="4"/>
    </row>
    <row r="76" spans="1:6" s="43" customFormat="1" ht="15.75">
      <c r="A76" s="14"/>
      <c r="B76" s="14"/>
      <c r="C76" s="15"/>
      <c r="D76" s="17"/>
      <c r="E76" s="4"/>
      <c r="F76" s="4"/>
    </row>
    <row r="77" spans="1:6" s="43" customFormat="1" ht="18.75">
      <c r="A77" s="181"/>
      <c r="B77" s="179"/>
      <c r="C77" s="179"/>
      <c r="D77" s="179"/>
      <c r="E77" s="179"/>
      <c r="F77" s="179"/>
    </row>
    <row r="78" spans="1:6" s="43" customFormat="1" ht="15.75">
      <c r="A78" s="14"/>
      <c r="B78" s="14"/>
      <c r="C78" s="15"/>
      <c r="D78" s="17"/>
      <c r="E78" s="4"/>
      <c r="F78" s="4"/>
    </row>
    <row r="79" spans="1:6" s="43" customFormat="1" ht="15.75">
      <c r="A79" s="30"/>
      <c r="B79" s="30"/>
      <c r="C79" s="16"/>
      <c r="D79" s="31"/>
      <c r="E79" s="10"/>
      <c r="F79" s="10"/>
    </row>
    <row r="80" spans="1:6" s="43" customFormat="1" ht="15.75">
      <c r="A80" s="14"/>
      <c r="B80" s="14"/>
      <c r="C80" s="15"/>
      <c r="D80" s="17"/>
      <c r="E80" s="4"/>
      <c r="F80" s="4"/>
    </row>
    <row r="81" spans="1:6" s="43" customFormat="1" ht="15.75">
      <c r="A81" s="14"/>
      <c r="B81" s="14"/>
      <c r="C81" s="15"/>
      <c r="D81" s="17"/>
      <c r="E81" s="4"/>
      <c r="F81" s="4"/>
    </row>
    <row r="82" spans="1:6" s="135" customFormat="1" ht="15.75">
      <c r="A82" s="14"/>
      <c r="B82" s="14"/>
      <c r="C82" s="15"/>
      <c r="D82" s="17"/>
      <c r="E82" s="74"/>
      <c r="F82" s="74"/>
    </row>
    <row r="83" spans="1:6" s="43" customFormat="1" ht="15.75">
      <c r="A83" s="14"/>
      <c r="B83" s="14"/>
      <c r="C83" s="15"/>
      <c r="D83" s="17"/>
      <c r="E83" s="4"/>
      <c r="F83" s="4"/>
    </row>
    <row r="84" spans="1:6" s="43" customFormat="1" ht="15.75">
      <c r="A84" s="14"/>
      <c r="B84" s="14"/>
      <c r="C84" s="15"/>
      <c r="D84" s="17"/>
      <c r="E84" s="4"/>
      <c r="F84" s="4"/>
    </row>
    <row r="85" spans="1:6" s="43" customFormat="1" ht="15.75">
      <c r="A85" s="14"/>
      <c r="B85" s="14"/>
      <c r="C85" s="15"/>
      <c r="D85" s="17"/>
      <c r="E85" s="4"/>
      <c r="F85" s="4"/>
    </row>
    <row r="86" spans="1:6" s="43" customFormat="1" ht="15.75">
      <c r="A86" s="14"/>
      <c r="B86" s="14"/>
      <c r="C86" s="15"/>
      <c r="D86" s="17"/>
      <c r="E86" s="4"/>
      <c r="F86" s="4"/>
    </row>
    <row r="87" spans="1:6" s="43" customFormat="1" ht="15.75">
      <c r="A87" s="14"/>
      <c r="B87" s="14"/>
      <c r="C87" s="15"/>
      <c r="D87" s="17"/>
      <c r="E87" s="4"/>
      <c r="F87" s="4"/>
    </row>
    <row r="88" spans="1:6" s="43" customFormat="1" ht="15.75">
      <c r="A88" s="14"/>
      <c r="B88" s="14"/>
      <c r="C88" s="15"/>
      <c r="D88" s="17"/>
      <c r="E88" s="4"/>
      <c r="F88" s="4"/>
    </row>
    <row r="89" spans="1:6" s="43" customFormat="1" ht="15.75">
      <c r="A89" s="14"/>
      <c r="B89" s="14"/>
      <c r="C89" s="15"/>
      <c r="D89" s="17"/>
      <c r="E89" s="4"/>
      <c r="F89" s="4"/>
    </row>
    <row r="90" spans="1:6" s="43" customFormat="1" ht="15.75">
      <c r="A90" s="14"/>
      <c r="B90" s="14"/>
      <c r="C90" s="15"/>
      <c r="D90" s="17"/>
      <c r="E90" s="4"/>
      <c r="F90" s="4"/>
    </row>
    <row r="91" spans="1:6" s="43" customFormat="1" ht="15.75">
      <c r="A91" s="14"/>
      <c r="B91" s="14"/>
      <c r="C91" s="15"/>
      <c r="D91" s="17"/>
      <c r="E91" s="4"/>
      <c r="F91" s="4"/>
    </row>
    <row r="92" spans="1:6" s="43" customFormat="1" ht="15.75">
      <c r="A92" s="14"/>
      <c r="B92" s="14"/>
      <c r="C92" s="15"/>
      <c r="D92" s="17"/>
      <c r="E92" s="4"/>
      <c r="F92" s="4"/>
    </row>
    <row r="93" spans="1:6" s="43" customFormat="1" ht="15.75">
      <c r="A93" s="14"/>
      <c r="B93" s="14"/>
      <c r="C93" s="15"/>
      <c r="D93" s="17"/>
      <c r="E93" s="4"/>
      <c r="F93" s="4"/>
    </row>
    <row r="94" spans="1:6" s="43" customFormat="1" ht="15.75">
      <c r="A94" s="14"/>
      <c r="B94" s="14"/>
      <c r="C94" s="15"/>
      <c r="D94" s="17"/>
      <c r="E94" s="4"/>
      <c r="F94" s="4"/>
    </row>
    <row r="95" spans="1:6" s="43" customFormat="1" ht="15.75">
      <c r="A95" s="14"/>
      <c r="B95" s="14"/>
      <c r="C95" s="15"/>
      <c r="D95" s="17"/>
      <c r="E95" s="4"/>
      <c r="F95" s="4"/>
    </row>
    <row r="96" spans="1:6" s="43" customFormat="1" ht="15.75">
      <c r="A96" s="14"/>
      <c r="B96" s="14"/>
      <c r="C96" s="15"/>
      <c r="D96" s="17"/>
      <c r="E96" s="4"/>
      <c r="F96" s="4"/>
    </row>
    <row r="97" spans="1:6" s="43" customFormat="1" ht="15.75">
      <c r="A97" s="14"/>
      <c r="B97" s="14"/>
      <c r="C97" s="15"/>
      <c r="D97" s="17"/>
      <c r="E97" s="4"/>
      <c r="F97" s="4"/>
    </row>
    <row r="98" spans="1:6" s="43" customFormat="1" ht="15.75">
      <c r="A98" s="14"/>
      <c r="B98" s="14"/>
      <c r="C98" s="15"/>
      <c r="D98" s="17"/>
      <c r="E98" s="4"/>
      <c r="F98" s="4"/>
    </row>
    <row r="99" spans="1:6" s="43" customFormat="1" ht="15.75">
      <c r="A99" s="14"/>
      <c r="B99" s="14"/>
      <c r="C99" s="15"/>
      <c r="D99" s="17"/>
      <c r="E99" s="4"/>
      <c r="F99" s="4"/>
    </row>
    <row r="100" spans="1:6" s="43" customFormat="1" ht="15.75">
      <c r="A100" s="14"/>
      <c r="B100" s="14"/>
      <c r="C100" s="15"/>
      <c r="D100" s="17"/>
      <c r="E100" s="4"/>
      <c r="F100" s="4"/>
    </row>
    <row r="101" spans="1:6" s="43" customFormat="1" ht="15.75">
      <c r="A101" s="14"/>
      <c r="B101" s="14"/>
      <c r="C101" s="15"/>
      <c r="D101" s="17"/>
      <c r="E101" s="4"/>
      <c r="F101" s="4"/>
    </row>
    <row r="102" spans="1:6" s="43" customFormat="1" ht="15.75">
      <c r="A102" s="14"/>
      <c r="B102" s="14"/>
      <c r="C102" s="15"/>
      <c r="D102" s="17"/>
      <c r="E102" s="4"/>
      <c r="F102" s="4"/>
    </row>
    <row r="103" spans="1:6" s="43" customFormat="1" ht="15.75">
      <c r="A103" s="14"/>
      <c r="B103" s="14"/>
      <c r="C103" s="15"/>
      <c r="D103" s="17"/>
      <c r="E103" s="4"/>
      <c r="F103" s="4"/>
    </row>
    <row r="104" spans="1:6" s="43" customFormat="1" ht="15.75">
      <c r="A104" s="14"/>
      <c r="B104" s="14"/>
      <c r="C104" s="15"/>
      <c r="D104" s="17"/>
      <c r="E104" s="4"/>
      <c r="F104" s="4"/>
    </row>
    <row r="105" spans="1:6" s="43" customFormat="1" ht="15.75">
      <c r="A105" s="14"/>
      <c r="B105" s="14"/>
      <c r="C105" s="15"/>
      <c r="D105" s="17"/>
      <c r="E105" s="4"/>
      <c r="F105" s="4"/>
    </row>
    <row r="106" spans="1:6" s="43" customFormat="1" ht="15.75">
      <c r="A106" s="14"/>
      <c r="B106" s="14"/>
      <c r="C106" s="15"/>
      <c r="D106" s="17"/>
      <c r="E106" s="4"/>
      <c r="F106" s="4"/>
    </row>
    <row r="107" spans="1:6" s="43" customFormat="1" ht="15.75">
      <c r="A107" s="30"/>
      <c r="B107" s="30"/>
      <c r="C107" s="16"/>
      <c r="D107" s="31"/>
      <c r="E107" s="10"/>
      <c r="F107" s="10"/>
    </row>
    <row r="108" spans="1:6" s="43" customFormat="1" ht="15.75">
      <c r="A108" s="14"/>
      <c r="B108" s="14"/>
      <c r="C108" s="15"/>
      <c r="D108" s="17"/>
      <c r="E108" s="4"/>
      <c r="F108" s="4"/>
    </row>
    <row r="110" spans="1:6" s="43" customFormat="1" ht="12.75">
      <c r="A110" s="37"/>
      <c r="B110" s="37"/>
      <c r="C110" s="37"/>
      <c r="D110" s="37"/>
      <c r="E110" s="37"/>
      <c r="F110" s="37"/>
    </row>
    <row r="111" spans="1:6" s="43" customFormat="1" ht="12.75">
      <c r="A111" s="37"/>
      <c r="B111" s="37"/>
      <c r="C111" s="37"/>
      <c r="D111" s="37"/>
      <c r="E111" s="37"/>
      <c r="F111" s="37"/>
    </row>
    <row r="112" spans="1:6" s="43" customFormat="1" ht="12.75">
      <c r="A112" s="37"/>
      <c r="B112" s="37"/>
      <c r="C112" s="37"/>
      <c r="D112" s="37"/>
      <c r="E112" s="37"/>
      <c r="F112" s="37"/>
    </row>
    <row r="113" spans="1:6" s="43" customFormat="1" ht="12.75">
      <c r="A113" s="37"/>
      <c r="B113" s="37"/>
      <c r="C113" s="37"/>
      <c r="D113" s="37"/>
      <c r="E113" s="37"/>
      <c r="F113" s="37"/>
    </row>
    <row r="114" spans="1:6" s="43" customFormat="1" ht="12.75">
      <c r="A114" s="37"/>
      <c r="B114" s="37"/>
      <c r="C114" s="37"/>
      <c r="D114" s="37"/>
      <c r="E114" s="37"/>
      <c r="F114" s="37"/>
    </row>
    <row r="115" spans="1:6" s="43" customFormat="1" ht="12.75">
      <c r="A115" s="37"/>
      <c r="B115" s="37"/>
      <c r="C115" s="37"/>
      <c r="D115" s="37"/>
      <c r="E115" s="37"/>
      <c r="F115" s="37"/>
    </row>
    <row r="116" spans="1:6" s="43" customFormat="1" ht="12.75">
      <c r="A116" s="37"/>
      <c r="B116" s="37"/>
      <c r="C116" s="37"/>
      <c r="D116" s="37"/>
      <c r="E116" s="37"/>
      <c r="F116" s="37"/>
    </row>
    <row r="117" ht="21" customHeight="1"/>
    <row r="118" spans="1:6" s="13" customFormat="1" ht="12.75">
      <c r="A118" s="37"/>
      <c r="B118" s="37"/>
      <c r="C118" s="37"/>
      <c r="D118" s="37"/>
      <c r="E118" s="37"/>
      <c r="F118" s="37"/>
    </row>
    <row r="119" spans="1:6" s="13" customFormat="1" ht="12.75">
      <c r="A119" s="37"/>
      <c r="B119" s="37"/>
      <c r="C119" s="37"/>
      <c r="D119" s="37"/>
      <c r="E119" s="37"/>
      <c r="F119" s="37"/>
    </row>
    <row r="120" spans="1:6" s="13" customFormat="1" ht="12.75">
      <c r="A120" s="37"/>
      <c r="B120" s="37"/>
      <c r="C120" s="37"/>
      <c r="D120" s="37"/>
      <c r="E120" s="37"/>
      <c r="F120" s="37"/>
    </row>
    <row r="121" spans="1:6" s="13" customFormat="1" ht="12.75">
      <c r="A121" s="37"/>
      <c r="B121" s="37"/>
      <c r="C121" s="37"/>
      <c r="D121" s="37"/>
      <c r="E121" s="37"/>
      <c r="F121" s="37"/>
    </row>
    <row r="122" spans="1:6" s="13" customFormat="1" ht="12.75">
      <c r="A122" s="37"/>
      <c r="B122" s="37"/>
      <c r="C122" s="37"/>
      <c r="D122" s="37"/>
      <c r="E122" s="37"/>
      <c r="F122" s="37"/>
    </row>
    <row r="123" spans="1:6" s="13" customFormat="1" ht="12.75">
      <c r="A123" s="37"/>
      <c r="B123" s="37"/>
      <c r="C123" s="37"/>
      <c r="D123" s="37"/>
      <c r="E123" s="37"/>
      <c r="F123" s="37"/>
    </row>
    <row r="124" spans="1:6" s="13" customFormat="1" ht="12.75">
      <c r="A124" s="37"/>
      <c r="B124" s="37"/>
      <c r="C124" s="37"/>
      <c r="D124" s="37"/>
      <c r="E124" s="37"/>
      <c r="F124" s="37"/>
    </row>
    <row r="125" spans="1:6" s="13" customFormat="1" ht="12.75">
      <c r="A125" s="37"/>
      <c r="B125" s="37"/>
      <c r="C125" s="37"/>
      <c r="D125" s="37"/>
      <c r="E125" s="37"/>
      <c r="F125" s="37"/>
    </row>
    <row r="126" spans="1:6" s="13" customFormat="1" ht="12.75">
      <c r="A126" s="37"/>
      <c r="B126" s="37"/>
      <c r="C126" s="37"/>
      <c r="D126" s="37"/>
      <c r="E126" s="37"/>
      <c r="F126" s="37"/>
    </row>
    <row r="127" spans="1:6" s="11" customFormat="1" ht="12.75">
      <c r="A127" s="37"/>
      <c r="B127" s="37"/>
      <c r="C127" s="37"/>
      <c r="D127" s="37"/>
      <c r="E127" s="37"/>
      <c r="F127" s="37"/>
    </row>
    <row r="128" spans="1:6" s="13" customFormat="1" ht="12.75">
      <c r="A128" s="37"/>
      <c r="B128" s="37"/>
      <c r="C128" s="37"/>
      <c r="D128" s="37"/>
      <c r="E128" s="37"/>
      <c r="F128" s="37"/>
    </row>
    <row r="129" spans="1:6" s="13" customFormat="1" ht="12.75">
      <c r="A129" s="37"/>
      <c r="B129" s="37"/>
      <c r="C129" s="37"/>
      <c r="D129" s="37"/>
      <c r="E129" s="37"/>
      <c r="F129" s="37"/>
    </row>
    <row r="130" spans="1:6" s="13" customFormat="1" ht="12.75">
      <c r="A130" s="37"/>
      <c r="B130" s="37"/>
      <c r="C130" s="37"/>
      <c r="D130" s="37"/>
      <c r="E130" s="37"/>
      <c r="F130" s="37"/>
    </row>
    <row r="131" spans="1:6" s="13" customFormat="1" ht="12.75">
      <c r="A131" s="37"/>
      <c r="B131" s="37"/>
      <c r="C131" s="37"/>
      <c r="D131" s="37"/>
      <c r="E131" s="37"/>
      <c r="F131" s="37"/>
    </row>
    <row r="132" spans="1:6" s="13" customFormat="1" ht="12.75">
      <c r="A132" s="37"/>
      <c r="B132" s="37"/>
      <c r="C132" s="37"/>
      <c r="D132" s="37"/>
      <c r="E132" s="37"/>
      <c r="F132" s="37"/>
    </row>
    <row r="133" spans="1:6" s="13" customFormat="1" ht="12.75">
      <c r="A133" s="37"/>
      <c r="B133" s="37"/>
      <c r="C133" s="37"/>
      <c r="D133" s="37"/>
      <c r="E133" s="37"/>
      <c r="F133" s="37"/>
    </row>
    <row r="134" spans="1:6" s="13" customFormat="1" ht="12.75">
      <c r="A134" s="37"/>
      <c r="B134" s="37"/>
      <c r="C134" s="37"/>
      <c r="D134" s="37"/>
      <c r="E134" s="37"/>
      <c r="F134" s="37"/>
    </row>
    <row r="135" spans="1:6" s="13" customFormat="1" ht="12.75">
      <c r="A135" s="37"/>
      <c r="B135" s="37"/>
      <c r="C135" s="37"/>
      <c r="D135" s="37"/>
      <c r="E135" s="37"/>
      <c r="F135" s="37"/>
    </row>
    <row r="136" spans="1:6" s="13" customFormat="1" ht="12.75">
      <c r="A136" s="37"/>
      <c r="B136" s="37"/>
      <c r="C136" s="37"/>
      <c r="D136" s="37"/>
      <c r="E136" s="37"/>
      <c r="F136" s="37"/>
    </row>
    <row r="137" spans="1:6" s="13" customFormat="1" ht="12.75">
      <c r="A137" s="37"/>
      <c r="B137" s="37"/>
      <c r="C137" s="37"/>
      <c r="D137" s="37"/>
      <c r="E137" s="37"/>
      <c r="F137" s="37"/>
    </row>
  </sheetData>
  <sheetProtection/>
  <mergeCells count="1">
    <mergeCell ref="A77:F77"/>
  </mergeCells>
  <printOptions horizontalCentered="1"/>
  <pageMargins left="0.49" right="0.24" top="0.984251968503937" bottom="0.5905511811023623" header="0.5118110236220472" footer="0.5905511811023623"/>
  <pageSetup fitToHeight="1" fitToWidth="1" horizontalDpi="600" verticalDpi="600" orientation="portrait" paperSize="9" scale="56" r:id="rId1"/>
  <headerFooter alignWithMargins="0">
    <oddFooter xml:space="preserve">&amp;C&amp;"Times New Roman,Normal"&amp;12
&amp;"Times New Roman,Kalın"5&amp;R&amp;"Times New Roman,İtalik"(Yetkili İmza / Kaşe)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31536</dc:creator>
  <cp:keywords/>
  <dc:description/>
  <cp:lastModifiedBy>Mehmet Kocakoç</cp:lastModifiedBy>
  <cp:lastPrinted>2009-02-12T12:37:21Z</cp:lastPrinted>
  <dcterms:created xsi:type="dcterms:W3CDTF">2003-03-28T08:44:38Z</dcterms:created>
  <dcterms:modified xsi:type="dcterms:W3CDTF">2019-11-25T14:59:02Z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